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PAKIET VII" sheetId="17" r:id="rId1"/>
  </sheets>
  <definedNames>
    <definedName name="a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b">{"dziesięć";"dwadzieścia";"trzydzieści";"czterdzieści";"pięćdziesiąt";"sześćdziesiąt";"siedemdziesiąt";"osiemdziesiąt";"dziewięćdziesiąt"}</definedName>
    <definedName name="d">{"sto";"dwieście";"trzysta";"czterysta";"pięćset";"sześćset";"siedemset";"osiemset";"dziewięćset"}</definedName>
    <definedName name="excelblog_Komunikat1">"W polu z kwotą nie znajduje się liczba"</definedName>
    <definedName name="excelblog_Komunikat2">"Kwota do zamiany jest nieprawidłowa (zbyt duża lub ujemna)"</definedName>
    <definedName name="_xlnm.Print_Area" localSheetId="0">'PAKIET VII'!$A$1:$K$38</definedName>
  </definedNames>
  <calcPr calcId="124519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7"/>
  <c r="J18" s="1"/>
  <c r="K18" s="1"/>
  <c r="G18"/>
  <c r="K20"/>
  <c r="J20"/>
  <c r="I20"/>
  <c r="G20"/>
  <c r="I19"/>
  <c r="J19" s="1"/>
  <c r="K19" s="1"/>
  <c r="G19"/>
  <c r="J17"/>
  <c r="I17"/>
  <c r="G17"/>
  <c r="I16"/>
  <c r="J16" s="1"/>
  <c r="G16"/>
  <c r="K17" l="1"/>
  <c r="K16"/>
  <c r="I21" l="1"/>
  <c r="B74" l="1"/>
  <c r="D76" s="1"/>
  <c r="D77" s="1"/>
  <c r="J21"/>
  <c r="B61" s="1"/>
  <c r="K21"/>
  <c r="B47" s="1"/>
  <c r="F76" l="1"/>
  <c r="F77" s="1"/>
  <c r="E76"/>
  <c r="E77" s="1"/>
  <c r="G76"/>
  <c r="G77" s="1"/>
  <c r="H76"/>
  <c r="H77" s="1"/>
  <c r="C77"/>
  <c r="G49"/>
  <c r="G50" s="1"/>
  <c r="F49"/>
  <c r="F50" s="1"/>
  <c r="H49"/>
  <c r="H50" s="1"/>
  <c r="C50"/>
  <c r="D49"/>
  <c r="D50" s="1"/>
  <c r="E49"/>
  <c r="E50" s="1"/>
  <c r="D63"/>
  <c r="D64" s="1"/>
  <c r="E63"/>
  <c r="E64" s="1"/>
  <c r="F63"/>
  <c r="F64" s="1"/>
  <c r="G63"/>
  <c r="G64" s="1"/>
  <c r="H63"/>
  <c r="H64" s="1"/>
  <c r="C64"/>
  <c r="B80" l="1"/>
  <c r="B79"/>
  <c r="B81"/>
  <c r="B28" s="1"/>
  <c r="B68"/>
  <c r="B31" s="1"/>
  <c r="B67"/>
  <c r="B53"/>
  <c r="B52"/>
  <c r="B54"/>
  <c r="B34" s="1"/>
  <c r="B66"/>
</calcChain>
</file>

<file path=xl/sharedStrings.xml><?xml version="1.0" encoding="utf-8"?>
<sst xmlns="http://schemas.openxmlformats.org/spreadsheetml/2006/main" count="89" uniqueCount="55">
  <si>
    <t>Kalkulacja cenowa</t>
  </si>
  <si>
    <t>(specyfikacja asortymentowo-ilościowa)</t>
  </si>
  <si>
    <t xml:space="preserve">Dostawa do DPS "Pogodna Jesień" , ul. Leśna 3, 58-560 Jelenia Góra </t>
  </si>
  <si>
    <t>KATEGORIA CPV:</t>
  </si>
  <si>
    <t>Nazwa przedmiotu zamówienia</t>
  </si>
  <si>
    <t>cechy produktu</t>
  </si>
  <si>
    <t>Jedn. miary</t>
  </si>
  <si>
    <t>Cena jedn.(netto) w zł</t>
  </si>
  <si>
    <t>Stawka podatku VAT  w %</t>
  </si>
  <si>
    <t>Cena jedn.(brutto) w zł</t>
  </si>
  <si>
    <t>Szacowana ilość</t>
  </si>
  <si>
    <t>Wartość (brutto) w zł</t>
  </si>
  <si>
    <t>określono poniżej</t>
  </si>
  <si>
    <t>kg</t>
  </si>
  <si>
    <t>Wymagania:</t>
  </si>
  <si>
    <t>Uwaga: Podana ilość towarów jest ilością szacunkową. Zamawiający zastrzega sobie możliwość zmian ilościowych w poszczególnych pozycjach, a także zamówienia mniejszej ilości towarów.</t>
  </si>
  <si>
    <t xml:space="preserve">               (miejscowość i data) </t>
  </si>
  <si>
    <t>(pieczęć i podpis osób wykazanych w dokumencie uprawniającym do wystepowania w obrocie prawnym lub posiadających pełnomocnictwo)</t>
  </si>
  <si>
    <t>Lp.</t>
  </si>
  <si>
    <t>szt</t>
  </si>
  <si>
    <t>PAKIET NR 7</t>
  </si>
  <si>
    <t>Ryby mrożone, wędzone, przetworzone, żywe oraz konsery rybne</t>
  </si>
  <si>
    <t>15220000 - 6 Ryby mrożone, filety rybne i pozostałe mięso z ryb</t>
  </si>
  <si>
    <t>15240000 - 2 Ryby puszkowane i pozostałe ryby konser. lub przetworzone</t>
  </si>
  <si>
    <t>15234000 - 7 Ryby wędzone</t>
  </si>
  <si>
    <t>Śledzie typu Matjas</t>
  </si>
  <si>
    <t>Konserwa filet z makreli w pomidorach 170 g</t>
  </si>
  <si>
    <t>Ryba dorsz filet mrożony SHP bez glazury</t>
  </si>
  <si>
    <t>Ryba wędzona makrela</t>
  </si>
  <si>
    <t>- opakowania nie mogą być uszkodzone lub zgniecione</t>
  </si>
  <si>
    <t>- ryby głęboko zamrożone, opakowania suche bez widocznych mokrych rozmrożeń</t>
  </si>
  <si>
    <t>Wartość (netto) w zł</t>
  </si>
  <si>
    <t>VAT</t>
  </si>
  <si>
    <t>słownie:</t>
  </si>
  <si>
    <t xml:space="preserve">słownie: </t>
  </si>
  <si>
    <t xml:space="preserve">słownie:  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</si>
  <si>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</si>
  <si>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</si>
  <si>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</si>
  <si>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</si>
  <si>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</si>
  <si>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</si>
  <si>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</si>
  <si>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</si>
  <si>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</si>
  <si>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</si>
  <si>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</si>
  <si>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</si>
  <si>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Załącznik nr 1                                   do zapytania ofertowego</t>
  </si>
  <si>
    <t xml:space="preserve">w okresie od 01 stycznia 2026 r. do 31 grudnia 2026 r.  </t>
  </si>
  <si>
    <t>DPS"PJ".S.271.13.2025</t>
  </si>
  <si>
    <t>Morszczuk / mintaj filet mrożony SHP bez glazury</t>
  </si>
  <si>
    <t xml:space="preserve">Wartość podatku VAT: </t>
  </si>
  <si>
    <t xml:space="preserve">Wartość oferty brutto: </t>
  </si>
  <si>
    <t xml:space="preserve">Wartość oferty netto:  </t>
  </si>
</sst>
</file>

<file path=xl/styles.xml><?xml version="1.0" encoding="utf-8"?>
<styleSheet xmlns="http://schemas.openxmlformats.org/spreadsheetml/2006/main">
  <numFmts count="1">
    <numFmt numFmtId="164" formatCode="#&quot; &quot;??/16"/>
  </numFmts>
  <fonts count="13">
    <font>
      <sz val="11"/>
      <color theme="1"/>
      <name val="Calibri"/>
      <family val="2"/>
      <scheme val="minor"/>
    </font>
    <font>
      <i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b/>
      <sz val="10"/>
      <name val="Arial CE"/>
      <charset val="238"/>
    </font>
    <font>
      <sz val="7"/>
      <name val="Arial CE"/>
      <charset val="238"/>
    </font>
    <font>
      <sz val="11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50">
    <xf numFmtId="0" fontId="0" fillId="0" borderId="0" xfId="0"/>
    <xf numFmtId="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49" fontId="0" fillId="0" borderId="0" xfId="0" applyNumberFormat="1" applyAlignment="1">
      <alignment horizontal="left"/>
    </xf>
    <xf numFmtId="2" fontId="3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4" fontId="4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2" fontId="0" fillId="0" borderId="0" xfId="0" applyNumberFormat="1"/>
    <xf numFmtId="4" fontId="5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0" fillId="3" borderId="0" xfId="1" applyFill="1" applyProtection="1">
      <protection locked="0"/>
    </xf>
    <xf numFmtId="0" fontId="11" fillId="3" borderId="0" xfId="1" applyFont="1" applyFill="1" applyProtection="1">
      <protection locked="0"/>
    </xf>
    <xf numFmtId="4" fontId="10" fillId="2" borderId="1" xfId="1" applyNumberFormat="1" applyFill="1" applyBorder="1" applyProtection="1">
      <protection locked="0"/>
    </xf>
    <xf numFmtId="4" fontId="10" fillId="3" borderId="0" xfId="1" applyNumberFormat="1" applyFill="1" applyProtection="1">
      <protection locked="0"/>
    </xf>
    <xf numFmtId="4" fontId="11" fillId="3" borderId="0" xfId="1" applyNumberFormat="1" applyFont="1" applyFill="1" applyAlignment="1" applyProtection="1">
      <alignment horizontal="center"/>
      <protection locked="0"/>
    </xf>
    <xf numFmtId="0" fontId="11" fillId="3" borderId="0" xfId="1" applyFont="1" applyFill="1" applyAlignment="1" applyProtection="1">
      <alignment horizontal="center"/>
      <protection locked="0"/>
    </xf>
    <xf numFmtId="164" fontId="10" fillId="3" borderId="0" xfId="1" applyNumberFormat="1" applyFill="1" applyAlignment="1" applyProtection="1">
      <alignment horizontal="center"/>
      <protection locked="0"/>
    </xf>
    <xf numFmtId="0" fontId="10" fillId="3" borderId="0" xfId="1" applyFill="1" applyAlignment="1" applyProtection="1">
      <alignment horizontal="center"/>
      <protection locked="0"/>
    </xf>
    <xf numFmtId="0" fontId="12" fillId="3" borderId="0" xfId="1" applyFont="1" applyFill="1" applyProtection="1">
      <protection locked="0"/>
    </xf>
    <xf numFmtId="0" fontId="10" fillId="2" borderId="2" xfId="1" applyFill="1" applyBorder="1" applyProtection="1">
      <protection locked="0"/>
    </xf>
    <xf numFmtId="0" fontId="10" fillId="2" borderId="3" xfId="1" applyFill="1" applyBorder="1" applyProtection="1">
      <protection locked="0"/>
    </xf>
    <xf numFmtId="0" fontId="10" fillId="2" borderId="4" xfId="1" applyFill="1" applyBorder="1" applyProtection="1">
      <protection locked="0"/>
    </xf>
    <xf numFmtId="0" fontId="5" fillId="0" borderId="0" xfId="0" applyFont="1" applyAlignment="1"/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49" fontId="0" fillId="0" borderId="0" xfId="0" applyNumberFormat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4"/>
  <sheetViews>
    <sheetView tabSelected="1" workbookViewId="0">
      <selection activeCell="F30" sqref="F30"/>
    </sheetView>
  </sheetViews>
  <sheetFormatPr defaultRowHeight="15"/>
  <cols>
    <col min="1" max="1" width="9.140625" customWidth="1"/>
    <col min="2" max="2" width="42.5703125" customWidth="1"/>
    <col min="3" max="3" width="21.28515625" customWidth="1"/>
    <col min="4" max="4" width="8.140625" customWidth="1"/>
    <col min="5" max="5" width="12.140625" customWidth="1"/>
    <col min="6" max="6" width="13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85546875" customWidth="1"/>
    <col min="12" max="12" width="28.140625" customWidth="1"/>
    <col min="13" max="13" width="17.85546875" customWidth="1"/>
    <col min="259" max="259" width="4.5703125" customWidth="1"/>
    <col min="260" max="260" width="37.7109375" customWidth="1"/>
    <col min="261" max="261" width="21.28515625" customWidth="1"/>
    <col min="262" max="262" width="8.140625" customWidth="1"/>
    <col min="263" max="263" width="12.140625" customWidth="1"/>
    <col min="264" max="264" width="13.5703125" customWidth="1"/>
    <col min="265" max="265" width="12.28515625" customWidth="1"/>
    <col min="266" max="266" width="11.85546875" customWidth="1"/>
    <col min="267" max="267" width="21.42578125" customWidth="1"/>
    <col min="515" max="515" width="4.5703125" customWidth="1"/>
    <col min="516" max="516" width="37.7109375" customWidth="1"/>
    <col min="517" max="517" width="21.28515625" customWidth="1"/>
    <col min="518" max="518" width="8.140625" customWidth="1"/>
    <col min="519" max="519" width="12.140625" customWidth="1"/>
    <col min="520" max="520" width="13.5703125" customWidth="1"/>
    <col min="521" max="521" width="12.28515625" customWidth="1"/>
    <col min="522" max="522" width="11.85546875" customWidth="1"/>
    <col min="523" max="523" width="21.42578125" customWidth="1"/>
    <col min="771" max="771" width="4.5703125" customWidth="1"/>
    <col min="772" max="772" width="37.7109375" customWidth="1"/>
    <col min="773" max="773" width="21.28515625" customWidth="1"/>
    <col min="774" max="774" width="8.140625" customWidth="1"/>
    <col min="775" max="775" width="12.140625" customWidth="1"/>
    <col min="776" max="776" width="13.5703125" customWidth="1"/>
    <col min="777" max="777" width="12.28515625" customWidth="1"/>
    <col min="778" max="778" width="11.85546875" customWidth="1"/>
    <col min="779" max="779" width="21.42578125" customWidth="1"/>
    <col min="1027" max="1027" width="4.5703125" customWidth="1"/>
    <col min="1028" max="1028" width="37.7109375" customWidth="1"/>
    <col min="1029" max="1029" width="21.28515625" customWidth="1"/>
    <col min="1030" max="1030" width="8.140625" customWidth="1"/>
    <col min="1031" max="1031" width="12.140625" customWidth="1"/>
    <col min="1032" max="1032" width="13.5703125" customWidth="1"/>
    <col min="1033" max="1033" width="12.28515625" customWidth="1"/>
    <col min="1034" max="1034" width="11.85546875" customWidth="1"/>
    <col min="1035" max="1035" width="21.42578125" customWidth="1"/>
    <col min="1283" max="1283" width="4.5703125" customWidth="1"/>
    <col min="1284" max="1284" width="37.7109375" customWidth="1"/>
    <col min="1285" max="1285" width="21.28515625" customWidth="1"/>
    <col min="1286" max="1286" width="8.140625" customWidth="1"/>
    <col min="1287" max="1287" width="12.140625" customWidth="1"/>
    <col min="1288" max="1288" width="13.5703125" customWidth="1"/>
    <col min="1289" max="1289" width="12.28515625" customWidth="1"/>
    <col min="1290" max="1290" width="11.85546875" customWidth="1"/>
    <col min="1291" max="1291" width="21.42578125" customWidth="1"/>
    <col min="1539" max="1539" width="4.5703125" customWidth="1"/>
    <col min="1540" max="1540" width="37.7109375" customWidth="1"/>
    <col min="1541" max="1541" width="21.28515625" customWidth="1"/>
    <col min="1542" max="1542" width="8.140625" customWidth="1"/>
    <col min="1543" max="1543" width="12.140625" customWidth="1"/>
    <col min="1544" max="1544" width="13.5703125" customWidth="1"/>
    <col min="1545" max="1545" width="12.28515625" customWidth="1"/>
    <col min="1546" max="1546" width="11.85546875" customWidth="1"/>
    <col min="1547" max="1547" width="21.42578125" customWidth="1"/>
    <col min="1795" max="1795" width="4.5703125" customWidth="1"/>
    <col min="1796" max="1796" width="37.7109375" customWidth="1"/>
    <col min="1797" max="1797" width="21.28515625" customWidth="1"/>
    <col min="1798" max="1798" width="8.140625" customWidth="1"/>
    <col min="1799" max="1799" width="12.140625" customWidth="1"/>
    <col min="1800" max="1800" width="13.5703125" customWidth="1"/>
    <col min="1801" max="1801" width="12.28515625" customWidth="1"/>
    <col min="1802" max="1802" width="11.85546875" customWidth="1"/>
    <col min="1803" max="1803" width="21.42578125" customWidth="1"/>
    <col min="2051" max="2051" width="4.5703125" customWidth="1"/>
    <col min="2052" max="2052" width="37.7109375" customWidth="1"/>
    <col min="2053" max="2053" width="21.28515625" customWidth="1"/>
    <col min="2054" max="2054" width="8.140625" customWidth="1"/>
    <col min="2055" max="2055" width="12.140625" customWidth="1"/>
    <col min="2056" max="2056" width="13.5703125" customWidth="1"/>
    <col min="2057" max="2057" width="12.28515625" customWidth="1"/>
    <col min="2058" max="2058" width="11.85546875" customWidth="1"/>
    <col min="2059" max="2059" width="21.42578125" customWidth="1"/>
    <col min="2307" max="2307" width="4.5703125" customWidth="1"/>
    <col min="2308" max="2308" width="37.7109375" customWidth="1"/>
    <col min="2309" max="2309" width="21.28515625" customWidth="1"/>
    <col min="2310" max="2310" width="8.140625" customWidth="1"/>
    <col min="2311" max="2311" width="12.140625" customWidth="1"/>
    <col min="2312" max="2312" width="13.5703125" customWidth="1"/>
    <col min="2313" max="2313" width="12.28515625" customWidth="1"/>
    <col min="2314" max="2314" width="11.85546875" customWidth="1"/>
    <col min="2315" max="2315" width="21.42578125" customWidth="1"/>
    <col min="2563" max="2563" width="4.5703125" customWidth="1"/>
    <col min="2564" max="2564" width="37.7109375" customWidth="1"/>
    <col min="2565" max="2565" width="21.28515625" customWidth="1"/>
    <col min="2566" max="2566" width="8.140625" customWidth="1"/>
    <col min="2567" max="2567" width="12.140625" customWidth="1"/>
    <col min="2568" max="2568" width="13.5703125" customWidth="1"/>
    <col min="2569" max="2569" width="12.28515625" customWidth="1"/>
    <col min="2570" max="2570" width="11.85546875" customWidth="1"/>
    <col min="2571" max="2571" width="21.42578125" customWidth="1"/>
    <col min="2819" max="2819" width="4.5703125" customWidth="1"/>
    <col min="2820" max="2820" width="37.7109375" customWidth="1"/>
    <col min="2821" max="2821" width="21.28515625" customWidth="1"/>
    <col min="2822" max="2822" width="8.140625" customWidth="1"/>
    <col min="2823" max="2823" width="12.140625" customWidth="1"/>
    <col min="2824" max="2824" width="13.5703125" customWidth="1"/>
    <col min="2825" max="2825" width="12.28515625" customWidth="1"/>
    <col min="2826" max="2826" width="11.85546875" customWidth="1"/>
    <col min="2827" max="2827" width="21.42578125" customWidth="1"/>
    <col min="3075" max="3075" width="4.5703125" customWidth="1"/>
    <col min="3076" max="3076" width="37.7109375" customWidth="1"/>
    <col min="3077" max="3077" width="21.28515625" customWidth="1"/>
    <col min="3078" max="3078" width="8.140625" customWidth="1"/>
    <col min="3079" max="3079" width="12.140625" customWidth="1"/>
    <col min="3080" max="3080" width="13.5703125" customWidth="1"/>
    <col min="3081" max="3081" width="12.28515625" customWidth="1"/>
    <col min="3082" max="3082" width="11.85546875" customWidth="1"/>
    <col min="3083" max="3083" width="21.42578125" customWidth="1"/>
    <col min="3331" max="3331" width="4.5703125" customWidth="1"/>
    <col min="3332" max="3332" width="37.7109375" customWidth="1"/>
    <col min="3333" max="3333" width="21.28515625" customWidth="1"/>
    <col min="3334" max="3334" width="8.140625" customWidth="1"/>
    <col min="3335" max="3335" width="12.140625" customWidth="1"/>
    <col min="3336" max="3336" width="13.5703125" customWidth="1"/>
    <col min="3337" max="3337" width="12.28515625" customWidth="1"/>
    <col min="3338" max="3338" width="11.85546875" customWidth="1"/>
    <col min="3339" max="3339" width="21.42578125" customWidth="1"/>
    <col min="3587" max="3587" width="4.5703125" customWidth="1"/>
    <col min="3588" max="3588" width="37.7109375" customWidth="1"/>
    <col min="3589" max="3589" width="21.28515625" customWidth="1"/>
    <col min="3590" max="3590" width="8.140625" customWidth="1"/>
    <col min="3591" max="3591" width="12.140625" customWidth="1"/>
    <col min="3592" max="3592" width="13.5703125" customWidth="1"/>
    <col min="3593" max="3593" width="12.28515625" customWidth="1"/>
    <col min="3594" max="3594" width="11.85546875" customWidth="1"/>
    <col min="3595" max="3595" width="21.42578125" customWidth="1"/>
    <col min="3843" max="3843" width="4.5703125" customWidth="1"/>
    <col min="3844" max="3844" width="37.7109375" customWidth="1"/>
    <col min="3845" max="3845" width="21.28515625" customWidth="1"/>
    <col min="3846" max="3846" width="8.140625" customWidth="1"/>
    <col min="3847" max="3847" width="12.140625" customWidth="1"/>
    <col min="3848" max="3848" width="13.5703125" customWidth="1"/>
    <col min="3849" max="3849" width="12.28515625" customWidth="1"/>
    <col min="3850" max="3850" width="11.85546875" customWidth="1"/>
    <col min="3851" max="3851" width="21.42578125" customWidth="1"/>
    <col min="4099" max="4099" width="4.5703125" customWidth="1"/>
    <col min="4100" max="4100" width="37.7109375" customWidth="1"/>
    <col min="4101" max="4101" width="21.28515625" customWidth="1"/>
    <col min="4102" max="4102" width="8.140625" customWidth="1"/>
    <col min="4103" max="4103" width="12.140625" customWidth="1"/>
    <col min="4104" max="4104" width="13.5703125" customWidth="1"/>
    <col min="4105" max="4105" width="12.28515625" customWidth="1"/>
    <col min="4106" max="4106" width="11.85546875" customWidth="1"/>
    <col min="4107" max="4107" width="21.42578125" customWidth="1"/>
    <col min="4355" max="4355" width="4.5703125" customWidth="1"/>
    <col min="4356" max="4356" width="37.7109375" customWidth="1"/>
    <col min="4357" max="4357" width="21.28515625" customWidth="1"/>
    <col min="4358" max="4358" width="8.140625" customWidth="1"/>
    <col min="4359" max="4359" width="12.140625" customWidth="1"/>
    <col min="4360" max="4360" width="13.5703125" customWidth="1"/>
    <col min="4361" max="4361" width="12.28515625" customWidth="1"/>
    <col min="4362" max="4362" width="11.85546875" customWidth="1"/>
    <col min="4363" max="4363" width="21.42578125" customWidth="1"/>
    <col min="4611" max="4611" width="4.5703125" customWidth="1"/>
    <col min="4612" max="4612" width="37.7109375" customWidth="1"/>
    <col min="4613" max="4613" width="21.28515625" customWidth="1"/>
    <col min="4614" max="4614" width="8.140625" customWidth="1"/>
    <col min="4615" max="4615" width="12.140625" customWidth="1"/>
    <col min="4616" max="4616" width="13.5703125" customWidth="1"/>
    <col min="4617" max="4617" width="12.28515625" customWidth="1"/>
    <col min="4618" max="4618" width="11.85546875" customWidth="1"/>
    <col min="4619" max="4619" width="21.42578125" customWidth="1"/>
    <col min="4867" max="4867" width="4.5703125" customWidth="1"/>
    <col min="4868" max="4868" width="37.7109375" customWidth="1"/>
    <col min="4869" max="4869" width="21.28515625" customWidth="1"/>
    <col min="4870" max="4870" width="8.140625" customWidth="1"/>
    <col min="4871" max="4871" width="12.140625" customWidth="1"/>
    <col min="4872" max="4872" width="13.5703125" customWidth="1"/>
    <col min="4873" max="4873" width="12.28515625" customWidth="1"/>
    <col min="4874" max="4874" width="11.85546875" customWidth="1"/>
    <col min="4875" max="4875" width="21.42578125" customWidth="1"/>
    <col min="5123" max="5123" width="4.5703125" customWidth="1"/>
    <col min="5124" max="5124" width="37.7109375" customWidth="1"/>
    <col min="5125" max="5125" width="21.28515625" customWidth="1"/>
    <col min="5126" max="5126" width="8.140625" customWidth="1"/>
    <col min="5127" max="5127" width="12.140625" customWidth="1"/>
    <col min="5128" max="5128" width="13.5703125" customWidth="1"/>
    <col min="5129" max="5129" width="12.28515625" customWidth="1"/>
    <col min="5130" max="5130" width="11.85546875" customWidth="1"/>
    <col min="5131" max="5131" width="21.42578125" customWidth="1"/>
    <col min="5379" max="5379" width="4.5703125" customWidth="1"/>
    <col min="5380" max="5380" width="37.7109375" customWidth="1"/>
    <col min="5381" max="5381" width="21.28515625" customWidth="1"/>
    <col min="5382" max="5382" width="8.140625" customWidth="1"/>
    <col min="5383" max="5383" width="12.140625" customWidth="1"/>
    <col min="5384" max="5384" width="13.5703125" customWidth="1"/>
    <col min="5385" max="5385" width="12.28515625" customWidth="1"/>
    <col min="5386" max="5386" width="11.85546875" customWidth="1"/>
    <col min="5387" max="5387" width="21.42578125" customWidth="1"/>
    <col min="5635" max="5635" width="4.5703125" customWidth="1"/>
    <col min="5636" max="5636" width="37.7109375" customWidth="1"/>
    <col min="5637" max="5637" width="21.28515625" customWidth="1"/>
    <col min="5638" max="5638" width="8.140625" customWidth="1"/>
    <col min="5639" max="5639" width="12.140625" customWidth="1"/>
    <col min="5640" max="5640" width="13.5703125" customWidth="1"/>
    <col min="5641" max="5641" width="12.28515625" customWidth="1"/>
    <col min="5642" max="5642" width="11.85546875" customWidth="1"/>
    <col min="5643" max="5643" width="21.42578125" customWidth="1"/>
    <col min="5891" max="5891" width="4.5703125" customWidth="1"/>
    <col min="5892" max="5892" width="37.7109375" customWidth="1"/>
    <col min="5893" max="5893" width="21.28515625" customWidth="1"/>
    <col min="5894" max="5894" width="8.140625" customWidth="1"/>
    <col min="5895" max="5895" width="12.140625" customWidth="1"/>
    <col min="5896" max="5896" width="13.5703125" customWidth="1"/>
    <col min="5897" max="5897" width="12.28515625" customWidth="1"/>
    <col min="5898" max="5898" width="11.85546875" customWidth="1"/>
    <col min="5899" max="5899" width="21.42578125" customWidth="1"/>
    <col min="6147" max="6147" width="4.5703125" customWidth="1"/>
    <col min="6148" max="6148" width="37.7109375" customWidth="1"/>
    <col min="6149" max="6149" width="21.28515625" customWidth="1"/>
    <col min="6150" max="6150" width="8.140625" customWidth="1"/>
    <col min="6151" max="6151" width="12.140625" customWidth="1"/>
    <col min="6152" max="6152" width="13.5703125" customWidth="1"/>
    <col min="6153" max="6153" width="12.28515625" customWidth="1"/>
    <col min="6154" max="6154" width="11.85546875" customWidth="1"/>
    <col min="6155" max="6155" width="21.42578125" customWidth="1"/>
    <col min="6403" max="6403" width="4.5703125" customWidth="1"/>
    <col min="6404" max="6404" width="37.7109375" customWidth="1"/>
    <col min="6405" max="6405" width="21.28515625" customWidth="1"/>
    <col min="6406" max="6406" width="8.140625" customWidth="1"/>
    <col min="6407" max="6407" width="12.140625" customWidth="1"/>
    <col min="6408" max="6408" width="13.5703125" customWidth="1"/>
    <col min="6409" max="6409" width="12.28515625" customWidth="1"/>
    <col min="6410" max="6410" width="11.85546875" customWidth="1"/>
    <col min="6411" max="6411" width="21.42578125" customWidth="1"/>
    <col min="6659" max="6659" width="4.5703125" customWidth="1"/>
    <col min="6660" max="6660" width="37.7109375" customWidth="1"/>
    <col min="6661" max="6661" width="21.28515625" customWidth="1"/>
    <col min="6662" max="6662" width="8.140625" customWidth="1"/>
    <col min="6663" max="6663" width="12.140625" customWidth="1"/>
    <col min="6664" max="6664" width="13.5703125" customWidth="1"/>
    <col min="6665" max="6665" width="12.28515625" customWidth="1"/>
    <col min="6666" max="6666" width="11.85546875" customWidth="1"/>
    <col min="6667" max="6667" width="21.42578125" customWidth="1"/>
    <col min="6915" max="6915" width="4.5703125" customWidth="1"/>
    <col min="6916" max="6916" width="37.7109375" customWidth="1"/>
    <col min="6917" max="6917" width="21.28515625" customWidth="1"/>
    <col min="6918" max="6918" width="8.140625" customWidth="1"/>
    <col min="6919" max="6919" width="12.140625" customWidth="1"/>
    <col min="6920" max="6920" width="13.5703125" customWidth="1"/>
    <col min="6921" max="6921" width="12.28515625" customWidth="1"/>
    <col min="6922" max="6922" width="11.85546875" customWidth="1"/>
    <col min="6923" max="6923" width="21.42578125" customWidth="1"/>
    <col min="7171" max="7171" width="4.5703125" customWidth="1"/>
    <col min="7172" max="7172" width="37.7109375" customWidth="1"/>
    <col min="7173" max="7173" width="21.28515625" customWidth="1"/>
    <col min="7174" max="7174" width="8.140625" customWidth="1"/>
    <col min="7175" max="7175" width="12.140625" customWidth="1"/>
    <col min="7176" max="7176" width="13.5703125" customWidth="1"/>
    <col min="7177" max="7177" width="12.28515625" customWidth="1"/>
    <col min="7178" max="7178" width="11.85546875" customWidth="1"/>
    <col min="7179" max="7179" width="21.42578125" customWidth="1"/>
    <col min="7427" max="7427" width="4.5703125" customWidth="1"/>
    <col min="7428" max="7428" width="37.7109375" customWidth="1"/>
    <col min="7429" max="7429" width="21.28515625" customWidth="1"/>
    <col min="7430" max="7430" width="8.140625" customWidth="1"/>
    <col min="7431" max="7431" width="12.140625" customWidth="1"/>
    <col min="7432" max="7432" width="13.5703125" customWidth="1"/>
    <col min="7433" max="7433" width="12.28515625" customWidth="1"/>
    <col min="7434" max="7434" width="11.85546875" customWidth="1"/>
    <col min="7435" max="7435" width="21.42578125" customWidth="1"/>
    <col min="7683" max="7683" width="4.5703125" customWidth="1"/>
    <col min="7684" max="7684" width="37.7109375" customWidth="1"/>
    <col min="7685" max="7685" width="21.28515625" customWidth="1"/>
    <col min="7686" max="7686" width="8.140625" customWidth="1"/>
    <col min="7687" max="7687" width="12.140625" customWidth="1"/>
    <col min="7688" max="7688" width="13.5703125" customWidth="1"/>
    <col min="7689" max="7689" width="12.28515625" customWidth="1"/>
    <col min="7690" max="7690" width="11.85546875" customWidth="1"/>
    <col min="7691" max="7691" width="21.42578125" customWidth="1"/>
    <col min="7939" max="7939" width="4.5703125" customWidth="1"/>
    <col min="7940" max="7940" width="37.7109375" customWidth="1"/>
    <col min="7941" max="7941" width="21.28515625" customWidth="1"/>
    <col min="7942" max="7942" width="8.140625" customWidth="1"/>
    <col min="7943" max="7943" width="12.140625" customWidth="1"/>
    <col min="7944" max="7944" width="13.5703125" customWidth="1"/>
    <col min="7945" max="7945" width="12.28515625" customWidth="1"/>
    <col min="7946" max="7946" width="11.85546875" customWidth="1"/>
    <col min="7947" max="7947" width="21.42578125" customWidth="1"/>
    <col min="8195" max="8195" width="4.5703125" customWidth="1"/>
    <col min="8196" max="8196" width="37.7109375" customWidth="1"/>
    <col min="8197" max="8197" width="21.28515625" customWidth="1"/>
    <col min="8198" max="8198" width="8.140625" customWidth="1"/>
    <col min="8199" max="8199" width="12.140625" customWidth="1"/>
    <col min="8200" max="8200" width="13.5703125" customWidth="1"/>
    <col min="8201" max="8201" width="12.28515625" customWidth="1"/>
    <col min="8202" max="8202" width="11.85546875" customWidth="1"/>
    <col min="8203" max="8203" width="21.42578125" customWidth="1"/>
    <col min="8451" max="8451" width="4.5703125" customWidth="1"/>
    <col min="8452" max="8452" width="37.7109375" customWidth="1"/>
    <col min="8453" max="8453" width="21.28515625" customWidth="1"/>
    <col min="8454" max="8454" width="8.140625" customWidth="1"/>
    <col min="8455" max="8455" width="12.140625" customWidth="1"/>
    <col min="8456" max="8456" width="13.5703125" customWidth="1"/>
    <col min="8457" max="8457" width="12.28515625" customWidth="1"/>
    <col min="8458" max="8458" width="11.85546875" customWidth="1"/>
    <col min="8459" max="8459" width="21.42578125" customWidth="1"/>
    <col min="8707" max="8707" width="4.5703125" customWidth="1"/>
    <col min="8708" max="8708" width="37.7109375" customWidth="1"/>
    <col min="8709" max="8709" width="21.28515625" customWidth="1"/>
    <col min="8710" max="8710" width="8.140625" customWidth="1"/>
    <col min="8711" max="8711" width="12.140625" customWidth="1"/>
    <col min="8712" max="8712" width="13.5703125" customWidth="1"/>
    <col min="8713" max="8713" width="12.28515625" customWidth="1"/>
    <col min="8714" max="8714" width="11.85546875" customWidth="1"/>
    <col min="8715" max="8715" width="21.42578125" customWidth="1"/>
    <col min="8963" max="8963" width="4.5703125" customWidth="1"/>
    <col min="8964" max="8964" width="37.7109375" customWidth="1"/>
    <col min="8965" max="8965" width="21.28515625" customWidth="1"/>
    <col min="8966" max="8966" width="8.140625" customWidth="1"/>
    <col min="8967" max="8967" width="12.140625" customWidth="1"/>
    <col min="8968" max="8968" width="13.5703125" customWidth="1"/>
    <col min="8969" max="8969" width="12.28515625" customWidth="1"/>
    <col min="8970" max="8970" width="11.85546875" customWidth="1"/>
    <col min="8971" max="8971" width="21.42578125" customWidth="1"/>
    <col min="9219" max="9219" width="4.5703125" customWidth="1"/>
    <col min="9220" max="9220" width="37.7109375" customWidth="1"/>
    <col min="9221" max="9221" width="21.28515625" customWidth="1"/>
    <col min="9222" max="9222" width="8.140625" customWidth="1"/>
    <col min="9223" max="9223" width="12.140625" customWidth="1"/>
    <col min="9224" max="9224" width="13.5703125" customWidth="1"/>
    <col min="9225" max="9225" width="12.28515625" customWidth="1"/>
    <col min="9226" max="9226" width="11.85546875" customWidth="1"/>
    <col min="9227" max="9227" width="21.42578125" customWidth="1"/>
    <col min="9475" max="9475" width="4.5703125" customWidth="1"/>
    <col min="9476" max="9476" width="37.7109375" customWidth="1"/>
    <col min="9477" max="9477" width="21.28515625" customWidth="1"/>
    <col min="9478" max="9478" width="8.140625" customWidth="1"/>
    <col min="9479" max="9479" width="12.140625" customWidth="1"/>
    <col min="9480" max="9480" width="13.5703125" customWidth="1"/>
    <col min="9481" max="9481" width="12.28515625" customWidth="1"/>
    <col min="9482" max="9482" width="11.85546875" customWidth="1"/>
    <col min="9483" max="9483" width="21.42578125" customWidth="1"/>
    <col min="9731" max="9731" width="4.5703125" customWidth="1"/>
    <col min="9732" max="9732" width="37.7109375" customWidth="1"/>
    <col min="9733" max="9733" width="21.28515625" customWidth="1"/>
    <col min="9734" max="9734" width="8.140625" customWidth="1"/>
    <col min="9735" max="9735" width="12.140625" customWidth="1"/>
    <col min="9736" max="9736" width="13.5703125" customWidth="1"/>
    <col min="9737" max="9737" width="12.28515625" customWidth="1"/>
    <col min="9738" max="9738" width="11.85546875" customWidth="1"/>
    <col min="9739" max="9739" width="21.42578125" customWidth="1"/>
    <col min="9987" max="9987" width="4.5703125" customWidth="1"/>
    <col min="9988" max="9988" width="37.7109375" customWidth="1"/>
    <col min="9989" max="9989" width="21.28515625" customWidth="1"/>
    <col min="9990" max="9990" width="8.140625" customWidth="1"/>
    <col min="9991" max="9991" width="12.140625" customWidth="1"/>
    <col min="9992" max="9992" width="13.5703125" customWidth="1"/>
    <col min="9993" max="9993" width="12.28515625" customWidth="1"/>
    <col min="9994" max="9994" width="11.85546875" customWidth="1"/>
    <col min="9995" max="9995" width="21.42578125" customWidth="1"/>
    <col min="10243" max="10243" width="4.5703125" customWidth="1"/>
    <col min="10244" max="10244" width="37.7109375" customWidth="1"/>
    <col min="10245" max="10245" width="21.28515625" customWidth="1"/>
    <col min="10246" max="10246" width="8.140625" customWidth="1"/>
    <col min="10247" max="10247" width="12.140625" customWidth="1"/>
    <col min="10248" max="10248" width="13.5703125" customWidth="1"/>
    <col min="10249" max="10249" width="12.28515625" customWidth="1"/>
    <col min="10250" max="10250" width="11.85546875" customWidth="1"/>
    <col min="10251" max="10251" width="21.42578125" customWidth="1"/>
    <col min="10499" max="10499" width="4.5703125" customWidth="1"/>
    <col min="10500" max="10500" width="37.7109375" customWidth="1"/>
    <col min="10501" max="10501" width="21.28515625" customWidth="1"/>
    <col min="10502" max="10502" width="8.140625" customWidth="1"/>
    <col min="10503" max="10503" width="12.140625" customWidth="1"/>
    <col min="10504" max="10504" width="13.5703125" customWidth="1"/>
    <col min="10505" max="10505" width="12.28515625" customWidth="1"/>
    <col min="10506" max="10506" width="11.85546875" customWidth="1"/>
    <col min="10507" max="10507" width="21.42578125" customWidth="1"/>
    <col min="10755" max="10755" width="4.5703125" customWidth="1"/>
    <col min="10756" max="10756" width="37.7109375" customWidth="1"/>
    <col min="10757" max="10757" width="21.28515625" customWidth="1"/>
    <col min="10758" max="10758" width="8.140625" customWidth="1"/>
    <col min="10759" max="10759" width="12.140625" customWidth="1"/>
    <col min="10760" max="10760" width="13.5703125" customWidth="1"/>
    <col min="10761" max="10761" width="12.28515625" customWidth="1"/>
    <col min="10762" max="10762" width="11.85546875" customWidth="1"/>
    <col min="10763" max="10763" width="21.42578125" customWidth="1"/>
    <col min="11011" max="11011" width="4.5703125" customWidth="1"/>
    <col min="11012" max="11012" width="37.7109375" customWidth="1"/>
    <col min="11013" max="11013" width="21.28515625" customWidth="1"/>
    <col min="11014" max="11014" width="8.140625" customWidth="1"/>
    <col min="11015" max="11015" width="12.140625" customWidth="1"/>
    <col min="11016" max="11016" width="13.5703125" customWidth="1"/>
    <col min="11017" max="11017" width="12.28515625" customWidth="1"/>
    <col min="11018" max="11018" width="11.85546875" customWidth="1"/>
    <col min="11019" max="11019" width="21.42578125" customWidth="1"/>
    <col min="11267" max="11267" width="4.5703125" customWidth="1"/>
    <col min="11268" max="11268" width="37.7109375" customWidth="1"/>
    <col min="11269" max="11269" width="21.28515625" customWidth="1"/>
    <col min="11270" max="11270" width="8.140625" customWidth="1"/>
    <col min="11271" max="11271" width="12.140625" customWidth="1"/>
    <col min="11272" max="11272" width="13.5703125" customWidth="1"/>
    <col min="11273" max="11273" width="12.28515625" customWidth="1"/>
    <col min="11274" max="11274" width="11.85546875" customWidth="1"/>
    <col min="11275" max="11275" width="21.42578125" customWidth="1"/>
    <col min="11523" max="11523" width="4.5703125" customWidth="1"/>
    <col min="11524" max="11524" width="37.7109375" customWidth="1"/>
    <col min="11525" max="11525" width="21.28515625" customWidth="1"/>
    <col min="11526" max="11526" width="8.140625" customWidth="1"/>
    <col min="11527" max="11527" width="12.140625" customWidth="1"/>
    <col min="11528" max="11528" width="13.5703125" customWidth="1"/>
    <col min="11529" max="11529" width="12.28515625" customWidth="1"/>
    <col min="11530" max="11530" width="11.85546875" customWidth="1"/>
    <col min="11531" max="11531" width="21.42578125" customWidth="1"/>
    <col min="11779" max="11779" width="4.5703125" customWidth="1"/>
    <col min="11780" max="11780" width="37.7109375" customWidth="1"/>
    <col min="11781" max="11781" width="21.28515625" customWidth="1"/>
    <col min="11782" max="11782" width="8.140625" customWidth="1"/>
    <col min="11783" max="11783" width="12.140625" customWidth="1"/>
    <col min="11784" max="11784" width="13.5703125" customWidth="1"/>
    <col min="11785" max="11785" width="12.28515625" customWidth="1"/>
    <col min="11786" max="11786" width="11.85546875" customWidth="1"/>
    <col min="11787" max="11787" width="21.42578125" customWidth="1"/>
    <col min="12035" max="12035" width="4.5703125" customWidth="1"/>
    <col min="12036" max="12036" width="37.7109375" customWidth="1"/>
    <col min="12037" max="12037" width="21.28515625" customWidth="1"/>
    <col min="12038" max="12038" width="8.140625" customWidth="1"/>
    <col min="12039" max="12039" width="12.140625" customWidth="1"/>
    <col min="12040" max="12040" width="13.5703125" customWidth="1"/>
    <col min="12041" max="12041" width="12.28515625" customWidth="1"/>
    <col min="12042" max="12042" width="11.85546875" customWidth="1"/>
    <col min="12043" max="12043" width="21.42578125" customWidth="1"/>
    <col min="12291" max="12291" width="4.5703125" customWidth="1"/>
    <col min="12292" max="12292" width="37.7109375" customWidth="1"/>
    <col min="12293" max="12293" width="21.28515625" customWidth="1"/>
    <col min="12294" max="12294" width="8.140625" customWidth="1"/>
    <col min="12295" max="12295" width="12.140625" customWidth="1"/>
    <col min="12296" max="12296" width="13.5703125" customWidth="1"/>
    <col min="12297" max="12297" width="12.28515625" customWidth="1"/>
    <col min="12298" max="12298" width="11.85546875" customWidth="1"/>
    <col min="12299" max="12299" width="21.42578125" customWidth="1"/>
    <col min="12547" max="12547" width="4.5703125" customWidth="1"/>
    <col min="12548" max="12548" width="37.7109375" customWidth="1"/>
    <col min="12549" max="12549" width="21.28515625" customWidth="1"/>
    <col min="12550" max="12550" width="8.140625" customWidth="1"/>
    <col min="12551" max="12551" width="12.140625" customWidth="1"/>
    <col min="12552" max="12552" width="13.5703125" customWidth="1"/>
    <col min="12553" max="12553" width="12.28515625" customWidth="1"/>
    <col min="12554" max="12554" width="11.85546875" customWidth="1"/>
    <col min="12555" max="12555" width="21.42578125" customWidth="1"/>
    <col min="12803" max="12803" width="4.5703125" customWidth="1"/>
    <col min="12804" max="12804" width="37.7109375" customWidth="1"/>
    <col min="12805" max="12805" width="21.28515625" customWidth="1"/>
    <col min="12806" max="12806" width="8.140625" customWidth="1"/>
    <col min="12807" max="12807" width="12.140625" customWidth="1"/>
    <col min="12808" max="12808" width="13.5703125" customWidth="1"/>
    <col min="12809" max="12809" width="12.28515625" customWidth="1"/>
    <col min="12810" max="12810" width="11.85546875" customWidth="1"/>
    <col min="12811" max="12811" width="21.42578125" customWidth="1"/>
    <col min="13059" max="13059" width="4.5703125" customWidth="1"/>
    <col min="13060" max="13060" width="37.7109375" customWidth="1"/>
    <col min="13061" max="13061" width="21.28515625" customWidth="1"/>
    <col min="13062" max="13062" width="8.140625" customWidth="1"/>
    <col min="13063" max="13063" width="12.140625" customWidth="1"/>
    <col min="13064" max="13064" width="13.5703125" customWidth="1"/>
    <col min="13065" max="13065" width="12.28515625" customWidth="1"/>
    <col min="13066" max="13066" width="11.85546875" customWidth="1"/>
    <col min="13067" max="13067" width="21.42578125" customWidth="1"/>
    <col min="13315" max="13315" width="4.5703125" customWidth="1"/>
    <col min="13316" max="13316" width="37.7109375" customWidth="1"/>
    <col min="13317" max="13317" width="21.28515625" customWidth="1"/>
    <col min="13318" max="13318" width="8.140625" customWidth="1"/>
    <col min="13319" max="13319" width="12.140625" customWidth="1"/>
    <col min="13320" max="13320" width="13.5703125" customWidth="1"/>
    <col min="13321" max="13321" width="12.28515625" customWidth="1"/>
    <col min="13322" max="13322" width="11.85546875" customWidth="1"/>
    <col min="13323" max="13323" width="21.42578125" customWidth="1"/>
    <col min="13571" max="13571" width="4.5703125" customWidth="1"/>
    <col min="13572" max="13572" width="37.7109375" customWidth="1"/>
    <col min="13573" max="13573" width="21.28515625" customWidth="1"/>
    <col min="13574" max="13574" width="8.140625" customWidth="1"/>
    <col min="13575" max="13575" width="12.140625" customWidth="1"/>
    <col min="13576" max="13576" width="13.5703125" customWidth="1"/>
    <col min="13577" max="13577" width="12.28515625" customWidth="1"/>
    <col min="13578" max="13578" width="11.85546875" customWidth="1"/>
    <col min="13579" max="13579" width="21.42578125" customWidth="1"/>
    <col min="13827" max="13827" width="4.5703125" customWidth="1"/>
    <col min="13828" max="13828" width="37.7109375" customWidth="1"/>
    <col min="13829" max="13829" width="21.28515625" customWidth="1"/>
    <col min="13830" max="13830" width="8.140625" customWidth="1"/>
    <col min="13831" max="13831" width="12.140625" customWidth="1"/>
    <col min="13832" max="13832" width="13.5703125" customWidth="1"/>
    <col min="13833" max="13833" width="12.28515625" customWidth="1"/>
    <col min="13834" max="13834" width="11.85546875" customWidth="1"/>
    <col min="13835" max="13835" width="21.42578125" customWidth="1"/>
    <col min="14083" max="14083" width="4.5703125" customWidth="1"/>
    <col min="14084" max="14084" width="37.7109375" customWidth="1"/>
    <col min="14085" max="14085" width="21.28515625" customWidth="1"/>
    <col min="14086" max="14086" width="8.140625" customWidth="1"/>
    <col min="14087" max="14087" width="12.140625" customWidth="1"/>
    <col min="14088" max="14088" width="13.5703125" customWidth="1"/>
    <col min="14089" max="14089" width="12.28515625" customWidth="1"/>
    <col min="14090" max="14090" width="11.85546875" customWidth="1"/>
    <col min="14091" max="14091" width="21.42578125" customWidth="1"/>
    <col min="14339" max="14339" width="4.5703125" customWidth="1"/>
    <col min="14340" max="14340" width="37.7109375" customWidth="1"/>
    <col min="14341" max="14341" width="21.28515625" customWidth="1"/>
    <col min="14342" max="14342" width="8.140625" customWidth="1"/>
    <col min="14343" max="14343" width="12.140625" customWidth="1"/>
    <col min="14344" max="14344" width="13.5703125" customWidth="1"/>
    <col min="14345" max="14345" width="12.28515625" customWidth="1"/>
    <col min="14346" max="14346" width="11.85546875" customWidth="1"/>
    <col min="14347" max="14347" width="21.42578125" customWidth="1"/>
    <col min="14595" max="14595" width="4.5703125" customWidth="1"/>
    <col min="14596" max="14596" width="37.7109375" customWidth="1"/>
    <col min="14597" max="14597" width="21.28515625" customWidth="1"/>
    <col min="14598" max="14598" width="8.140625" customWidth="1"/>
    <col min="14599" max="14599" width="12.140625" customWidth="1"/>
    <col min="14600" max="14600" width="13.5703125" customWidth="1"/>
    <col min="14601" max="14601" width="12.28515625" customWidth="1"/>
    <col min="14602" max="14602" width="11.85546875" customWidth="1"/>
    <col min="14603" max="14603" width="21.42578125" customWidth="1"/>
    <col min="14851" max="14851" width="4.5703125" customWidth="1"/>
    <col min="14852" max="14852" width="37.7109375" customWidth="1"/>
    <col min="14853" max="14853" width="21.28515625" customWidth="1"/>
    <col min="14854" max="14854" width="8.140625" customWidth="1"/>
    <col min="14855" max="14855" width="12.140625" customWidth="1"/>
    <col min="14856" max="14856" width="13.5703125" customWidth="1"/>
    <col min="14857" max="14857" width="12.28515625" customWidth="1"/>
    <col min="14858" max="14858" width="11.85546875" customWidth="1"/>
    <col min="14859" max="14859" width="21.42578125" customWidth="1"/>
    <col min="15107" max="15107" width="4.5703125" customWidth="1"/>
    <col min="15108" max="15108" width="37.7109375" customWidth="1"/>
    <col min="15109" max="15109" width="21.28515625" customWidth="1"/>
    <col min="15110" max="15110" width="8.140625" customWidth="1"/>
    <col min="15111" max="15111" width="12.140625" customWidth="1"/>
    <col min="15112" max="15112" width="13.5703125" customWidth="1"/>
    <col min="15113" max="15113" width="12.28515625" customWidth="1"/>
    <col min="15114" max="15114" width="11.85546875" customWidth="1"/>
    <col min="15115" max="15115" width="21.42578125" customWidth="1"/>
    <col min="15363" max="15363" width="4.5703125" customWidth="1"/>
    <col min="15364" max="15364" width="37.7109375" customWidth="1"/>
    <col min="15365" max="15365" width="21.28515625" customWidth="1"/>
    <col min="15366" max="15366" width="8.140625" customWidth="1"/>
    <col min="15367" max="15367" width="12.140625" customWidth="1"/>
    <col min="15368" max="15368" width="13.5703125" customWidth="1"/>
    <col min="15369" max="15369" width="12.28515625" customWidth="1"/>
    <col min="15370" max="15370" width="11.85546875" customWidth="1"/>
    <col min="15371" max="15371" width="21.42578125" customWidth="1"/>
    <col min="15619" max="15619" width="4.5703125" customWidth="1"/>
    <col min="15620" max="15620" width="37.7109375" customWidth="1"/>
    <col min="15621" max="15621" width="21.28515625" customWidth="1"/>
    <col min="15622" max="15622" width="8.140625" customWidth="1"/>
    <col min="15623" max="15623" width="12.140625" customWidth="1"/>
    <col min="15624" max="15624" width="13.5703125" customWidth="1"/>
    <col min="15625" max="15625" width="12.28515625" customWidth="1"/>
    <col min="15626" max="15626" width="11.85546875" customWidth="1"/>
    <col min="15627" max="15627" width="21.42578125" customWidth="1"/>
    <col min="15875" max="15875" width="4.5703125" customWidth="1"/>
    <col min="15876" max="15876" width="37.7109375" customWidth="1"/>
    <col min="15877" max="15877" width="21.28515625" customWidth="1"/>
    <col min="15878" max="15878" width="8.140625" customWidth="1"/>
    <col min="15879" max="15879" width="12.140625" customWidth="1"/>
    <col min="15880" max="15880" width="13.5703125" customWidth="1"/>
    <col min="15881" max="15881" width="12.28515625" customWidth="1"/>
    <col min="15882" max="15882" width="11.85546875" customWidth="1"/>
    <col min="15883" max="15883" width="21.42578125" customWidth="1"/>
    <col min="16131" max="16131" width="4.5703125" customWidth="1"/>
    <col min="16132" max="16132" width="37.7109375" customWidth="1"/>
    <col min="16133" max="16133" width="21.28515625" customWidth="1"/>
    <col min="16134" max="16134" width="8.140625" customWidth="1"/>
    <col min="16135" max="16135" width="12.140625" customWidth="1"/>
    <col min="16136" max="16136" width="13.5703125" customWidth="1"/>
    <col min="16137" max="16137" width="12.28515625" customWidth="1"/>
    <col min="16138" max="16138" width="11.85546875" customWidth="1"/>
    <col min="16139" max="16139" width="21.42578125" customWidth="1"/>
  </cols>
  <sheetData>
    <row r="1" spans="1:13" ht="39" customHeight="1">
      <c r="A1" t="s">
        <v>50</v>
      </c>
      <c r="K1" s="25" t="s">
        <v>48</v>
      </c>
    </row>
    <row r="2" spans="1:13" ht="15.75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2"/>
    </row>
    <row r="3" spans="1:13" ht="15.75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2"/>
    </row>
    <row r="4" spans="1:13" ht="15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2"/>
    </row>
    <row r="5" spans="1:13" ht="15.75">
      <c r="A5" s="43" t="s">
        <v>20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2"/>
    </row>
    <row r="6" spans="1:13" ht="15.75">
      <c r="A6" s="46" t="s">
        <v>2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2"/>
    </row>
    <row r="7" spans="1:13" ht="15.75">
      <c r="A7" s="45" t="s">
        <v>49</v>
      </c>
      <c r="B7" s="45"/>
      <c r="C7" s="45"/>
      <c r="D7" s="45"/>
      <c r="E7" s="45"/>
      <c r="F7" s="45"/>
      <c r="G7" s="45"/>
      <c r="H7" s="45"/>
      <c r="I7" s="45"/>
      <c r="J7" s="45"/>
      <c r="K7" s="45"/>
    </row>
    <row r="8" spans="1:13" ht="15.7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2"/>
    </row>
    <row r="9" spans="1:13" ht="15.75">
      <c r="A9" s="43" t="s">
        <v>21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</row>
    <row r="10" spans="1:13" ht="15.75">
      <c r="A10" s="4"/>
      <c r="B10" s="4"/>
      <c r="C10" s="41" t="s">
        <v>3</v>
      </c>
      <c r="D10" s="5" t="s">
        <v>22</v>
      </c>
      <c r="E10" s="5"/>
      <c r="F10" s="5"/>
      <c r="G10" s="5"/>
      <c r="H10" s="5"/>
      <c r="L10" s="4"/>
      <c r="M10" s="4"/>
    </row>
    <row r="11" spans="1:13" ht="15.75">
      <c r="A11" s="4"/>
      <c r="B11" s="4"/>
      <c r="C11" s="4"/>
      <c r="D11" s="5" t="s">
        <v>23</v>
      </c>
      <c r="E11" s="5"/>
      <c r="F11" s="5"/>
      <c r="G11" s="5"/>
      <c r="H11" s="5"/>
      <c r="L11" s="4"/>
      <c r="M11" s="4"/>
    </row>
    <row r="12" spans="1:13" ht="15.75">
      <c r="A12" s="4"/>
      <c r="B12" s="4"/>
      <c r="C12" s="4"/>
      <c r="D12" s="28" t="s">
        <v>24</v>
      </c>
      <c r="E12" s="28"/>
      <c r="F12" s="28"/>
      <c r="G12" s="28"/>
      <c r="H12" s="28"/>
      <c r="L12" s="4"/>
      <c r="M12" s="4"/>
    </row>
    <row r="13" spans="1:13" ht="15.75">
      <c r="A13" s="4"/>
      <c r="B13" s="4"/>
      <c r="C13" s="4"/>
      <c r="D13" s="4"/>
      <c r="E13" s="4"/>
      <c r="F13" s="4"/>
      <c r="G13" s="6"/>
      <c r="H13" s="6"/>
      <c r="I13" s="6"/>
      <c r="J13" s="6"/>
      <c r="K13" s="6"/>
      <c r="L13" s="4"/>
      <c r="M13" s="4"/>
    </row>
    <row r="14" spans="1:13" ht="38.25">
      <c r="A14" s="7" t="s">
        <v>18</v>
      </c>
      <c r="B14" s="7" t="s">
        <v>4</v>
      </c>
      <c r="C14" s="7" t="s">
        <v>5</v>
      </c>
      <c r="D14" s="8" t="s">
        <v>6</v>
      </c>
      <c r="E14" s="8" t="s">
        <v>7</v>
      </c>
      <c r="F14" s="8" t="s">
        <v>8</v>
      </c>
      <c r="G14" s="8" t="s">
        <v>9</v>
      </c>
      <c r="H14" s="8" t="s">
        <v>10</v>
      </c>
      <c r="I14" s="9" t="s">
        <v>31</v>
      </c>
      <c r="J14" s="8" t="s">
        <v>32</v>
      </c>
      <c r="K14" s="8" t="s">
        <v>11</v>
      </c>
    </row>
    <row r="15" spans="1:13">
      <c r="A15" s="7">
        <v>1</v>
      </c>
      <c r="B15" s="7">
        <v>2</v>
      </c>
      <c r="C15" s="7">
        <v>3</v>
      </c>
      <c r="D15" s="8">
        <v>4</v>
      </c>
      <c r="E15" s="8">
        <v>5</v>
      </c>
      <c r="F15" s="8">
        <v>6</v>
      </c>
      <c r="G15" s="8">
        <v>7</v>
      </c>
      <c r="H15" s="8">
        <v>8</v>
      </c>
      <c r="I15" s="8">
        <v>9</v>
      </c>
      <c r="J15" s="8">
        <v>10</v>
      </c>
      <c r="K15" s="8">
        <v>11</v>
      </c>
    </row>
    <row r="16" spans="1:13" ht="29.1" customHeight="1">
      <c r="A16" s="10">
        <v>1</v>
      </c>
      <c r="B16" s="19" t="s">
        <v>25</v>
      </c>
      <c r="C16" s="11" t="s">
        <v>12</v>
      </c>
      <c r="D16" s="11" t="s">
        <v>13</v>
      </c>
      <c r="E16" s="21">
        <v>0</v>
      </c>
      <c r="F16" s="13">
        <v>0.05</v>
      </c>
      <c r="G16" s="12">
        <f>(E16*F16)+E16</f>
        <v>0</v>
      </c>
      <c r="H16" s="18">
        <v>110</v>
      </c>
      <c r="I16" s="23">
        <f>E16*H16</f>
        <v>0</v>
      </c>
      <c r="J16" s="23">
        <f>I16*F16</f>
        <v>0</v>
      </c>
      <c r="K16" s="14">
        <f>I16+J16</f>
        <v>0</v>
      </c>
    </row>
    <row r="17" spans="1:11" ht="29.1" customHeight="1">
      <c r="A17" s="10">
        <v>2</v>
      </c>
      <c r="B17" s="17" t="s">
        <v>26</v>
      </c>
      <c r="C17" s="11" t="s">
        <v>12</v>
      </c>
      <c r="D17" s="11" t="s">
        <v>19</v>
      </c>
      <c r="E17" s="21">
        <v>0</v>
      </c>
      <c r="F17" s="13">
        <v>0.05</v>
      </c>
      <c r="G17" s="12">
        <f>(E17*F17)+E17</f>
        <v>0</v>
      </c>
      <c r="H17" s="18">
        <v>600</v>
      </c>
      <c r="I17" s="23">
        <f t="shared" ref="I17:I20" si="0">E17*H17</f>
        <v>0</v>
      </c>
      <c r="J17" s="23">
        <f t="shared" ref="J17:J20" si="1">I17*F17</f>
        <v>0</v>
      </c>
      <c r="K17" s="14">
        <f t="shared" ref="K17:K20" si="2">I17+J17</f>
        <v>0</v>
      </c>
    </row>
    <row r="18" spans="1:11" ht="29.1" customHeight="1">
      <c r="A18" s="10">
        <v>3</v>
      </c>
      <c r="B18" s="17" t="s">
        <v>27</v>
      </c>
      <c r="C18" s="11" t="s">
        <v>12</v>
      </c>
      <c r="D18" s="11" t="s">
        <v>13</v>
      </c>
      <c r="E18" s="21">
        <v>0</v>
      </c>
      <c r="F18" s="13">
        <v>0.05</v>
      </c>
      <c r="G18" s="12">
        <f>(E18*F18)+E18</f>
        <v>0</v>
      </c>
      <c r="H18" s="18">
        <v>120</v>
      </c>
      <c r="I18" s="23">
        <f t="shared" ref="I18" si="3">E18*H18</f>
        <v>0</v>
      </c>
      <c r="J18" s="23">
        <f t="shared" ref="J18" si="4">I18*F18</f>
        <v>0</v>
      </c>
      <c r="K18" s="14">
        <f t="shared" ref="K18" si="5">I18+J18</f>
        <v>0</v>
      </c>
    </row>
    <row r="19" spans="1:11" ht="29.1" customHeight="1">
      <c r="A19" s="10">
        <v>4</v>
      </c>
      <c r="B19" s="17" t="s">
        <v>51</v>
      </c>
      <c r="C19" s="11" t="s">
        <v>12</v>
      </c>
      <c r="D19" s="11" t="s">
        <v>13</v>
      </c>
      <c r="E19" s="21">
        <v>0</v>
      </c>
      <c r="F19" s="13">
        <v>0.05</v>
      </c>
      <c r="G19" s="12">
        <f>(E19*F19)+E19</f>
        <v>0</v>
      </c>
      <c r="H19" s="18">
        <v>80</v>
      </c>
      <c r="I19" s="23">
        <f t="shared" si="0"/>
        <v>0</v>
      </c>
      <c r="J19" s="23">
        <f t="shared" si="1"/>
        <v>0</v>
      </c>
      <c r="K19" s="14">
        <f t="shared" si="2"/>
        <v>0</v>
      </c>
    </row>
    <row r="20" spans="1:11" ht="29.1" customHeight="1">
      <c r="A20" s="10">
        <v>5</v>
      </c>
      <c r="B20" s="19" t="s">
        <v>28</v>
      </c>
      <c r="C20" s="11" t="s">
        <v>12</v>
      </c>
      <c r="D20" s="11" t="s">
        <v>13</v>
      </c>
      <c r="E20" s="21">
        <v>0</v>
      </c>
      <c r="F20" s="13">
        <v>0.05</v>
      </c>
      <c r="G20" s="12">
        <f>(E20*F20)+E20</f>
        <v>0</v>
      </c>
      <c r="H20" s="18">
        <v>100</v>
      </c>
      <c r="I20" s="23">
        <f t="shared" si="0"/>
        <v>0</v>
      </c>
      <c r="J20" s="23">
        <f t="shared" si="1"/>
        <v>0</v>
      </c>
      <c r="K20" s="14">
        <f t="shared" si="2"/>
        <v>0</v>
      </c>
    </row>
    <row r="21" spans="1:11" ht="29.25" customHeight="1">
      <c r="I21" s="15">
        <f t="shared" ref="I21:J21" si="6">SUM(I16:I20)</f>
        <v>0</v>
      </c>
      <c r="J21" s="15">
        <f t="shared" si="6"/>
        <v>0</v>
      </c>
      <c r="K21" s="15">
        <f>SUM(K16:K20)</f>
        <v>0</v>
      </c>
    </row>
    <row r="22" spans="1:11" ht="17.25" customHeight="1">
      <c r="I22" s="27"/>
      <c r="J22" s="27"/>
      <c r="K22" s="27"/>
    </row>
    <row r="23" spans="1:11" ht="15.75">
      <c r="A23" s="5" t="s">
        <v>14</v>
      </c>
    </row>
    <row r="24" spans="1:11">
      <c r="A24" s="49" t="s">
        <v>29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</row>
    <row r="25" spans="1:11">
      <c r="A25" s="20" t="s">
        <v>30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pans="1:1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>
      <c r="A27" s="42" t="s">
        <v>54</v>
      </c>
      <c r="B27" s="20"/>
    </row>
    <row r="28" spans="1:11">
      <c r="A28" t="s">
        <v>33</v>
      </c>
      <c r="B28" s="1" t="str">
        <f>B81</f>
        <v/>
      </c>
    </row>
    <row r="30" spans="1:11">
      <c r="A30" t="s">
        <v>52</v>
      </c>
    </row>
    <row r="31" spans="1:11">
      <c r="A31" t="s">
        <v>34</v>
      </c>
      <c r="B31" s="26" t="str">
        <f>B68</f>
        <v/>
      </c>
    </row>
    <row r="33" spans="1:11">
      <c r="A33" t="s">
        <v>53</v>
      </c>
    </row>
    <row r="34" spans="1:11">
      <c r="A34" t="s">
        <v>35</v>
      </c>
      <c r="B34" s="26" t="str">
        <f>B54</f>
        <v/>
      </c>
    </row>
    <row r="35" spans="1:11" ht="6.75" customHeight="1"/>
    <row r="36" spans="1:11" ht="29.25" customHeight="1">
      <c r="A36" s="47" t="s">
        <v>15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</row>
    <row r="37" spans="1:1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pans="1:11" ht="22.5" customHeight="1">
      <c r="B38" s="22" t="s">
        <v>16</v>
      </c>
      <c r="C38" s="16"/>
      <c r="G38" s="48" t="s">
        <v>17</v>
      </c>
      <c r="H38" s="48"/>
      <c r="I38" s="48"/>
      <c r="J38" s="48"/>
      <c r="K38" s="48"/>
    </row>
    <row r="42" spans="1:11" hidden="1"/>
    <row r="43" spans="1:11" hidden="1"/>
    <row r="44" spans="1:11" hidden="1"/>
    <row r="45" spans="1:11" hidden="1"/>
    <row r="46" spans="1:11" hidden="1">
      <c r="A46" s="29"/>
      <c r="B46" s="30" t="s">
        <v>36</v>
      </c>
      <c r="C46" s="29"/>
      <c r="D46" s="29"/>
      <c r="E46" s="29"/>
      <c r="F46" s="29"/>
      <c r="G46" s="29"/>
      <c r="H46" s="29"/>
      <c r="I46" s="29"/>
    </row>
    <row r="47" spans="1:11" hidden="1">
      <c r="A47" s="30" t="s">
        <v>36</v>
      </c>
      <c r="B47" s="31">
        <f>K21</f>
        <v>0</v>
      </c>
      <c r="C47" s="32"/>
      <c r="D47" s="29"/>
      <c r="E47" s="29"/>
      <c r="F47" s="29"/>
      <c r="G47" s="29"/>
      <c r="H47" s="29"/>
      <c r="I47" s="29"/>
    </row>
    <row r="48" spans="1:11" hidden="1">
      <c r="A48" s="30"/>
      <c r="B48" s="32"/>
      <c r="C48" s="33" t="s">
        <v>37</v>
      </c>
      <c r="D48" s="34" t="s">
        <v>38</v>
      </c>
      <c r="E48" s="34" t="s">
        <v>39</v>
      </c>
      <c r="F48" s="34" t="s">
        <v>40</v>
      </c>
      <c r="G48" s="34" t="s">
        <v>41</v>
      </c>
      <c r="H48" s="34" t="s">
        <v>42</v>
      </c>
      <c r="I48" s="29"/>
    </row>
    <row r="49" spans="1:9" hidden="1">
      <c r="A49" s="30" t="s">
        <v>43</v>
      </c>
      <c r="B49" s="29"/>
      <c r="C49" s="35"/>
      <c r="D49" s="36">
        <f>ROUND((B47-INT(B47))*100,0)</f>
        <v>0</v>
      </c>
      <c r="E49" s="36">
        <f>IF(B47&gt;=1,VALUE(RIGHT(LEFT(INT(B47),LEN(INT(B47))),3)),0)</f>
        <v>0</v>
      </c>
      <c r="F49" s="36">
        <f>IF(B47&gt;=1000,VALUE(TEXT(RIGHT(LEFT(INT(B47),LEN(INT(B47))-3),3),"000")),0)</f>
        <v>0</v>
      </c>
      <c r="G49" s="36">
        <f>IF(B47&gt;=1000000,VALUE(TEXT(RIGHT(LEFT(INT(B47),LEN(INT(B47))-6),3),"000")),0)</f>
        <v>0</v>
      </c>
      <c r="H49" s="36">
        <f>IF(B47&gt;=1000000000,VALUE(TEXT(RIGHT(LEFT(INT(B47),LEN(INT(B47))-9),3),"000")),0)</f>
        <v>0</v>
      </c>
      <c r="I49" s="29"/>
    </row>
    <row r="50" spans="1:9" hidden="1">
      <c r="A50" s="30" t="s">
        <v>44</v>
      </c>
      <c r="B50" s="37"/>
      <c r="C50" s="37" t="str">
        <f>ROUND((B47-INT(B47))*100,0)&amp;"/"&amp;100</f>
        <v>0/100</v>
      </c>
      <c r="D50" s="37" t="str">
        <f>IF(B47=0,"",IF(D49&lt;=20,IF(D49=0,"zero",INDEX(a,D49)),INDEX(b,INT(D49/10))&amp;IF(MOD(D49,10)," " &amp;INDEX(a,MOD(D49,10)),"")))&amp; " " &amp;IF(B47=0,"",INDEX(IF(D49&lt;20,{"groszy";"grosz";"grosze";"groszy"},{"groszy";"grosze";"groszy"}),MATCH(IF(D49&lt;20,D49,MOD(D49,10)),IF(D49&lt;20,{0;1;2;5},{0;2;5}),1)))</f>
        <v xml:space="preserve"> </v>
      </c>
      <c r="E50" s="37" t="str">
        <f>IF(OR(B47&lt;1,INT(E49/100)=0),"",INDEX(d,INT(E49/100)))&amp; IF(E49-(INT(E49/100)*100)&lt;=20,IF(E49-(INT(E49/100)*100)=0,IF(OR(E49&gt;0,B47&lt;1),"","złotych")," " &amp;INDEX(a,E49-(INT(E49/100)*100)))," " &amp;INDEX(b,INT((E49-(INT(E49/100)*100))/10))&amp;IF(MOD((E49-(INT(E49/100)*100)),10)," "&amp;INDEX(a,MOD((E49-(INT(E49/100)*100)),10)),""))&amp;IF(E49=0,""," " &amp;INDEX(IF(E49&lt;20,{"złotych";"złoty";"złote";"złotych"},{"złotych";"złote";"złotych"}),MATCH(IF(E49-(INT(E49/100)*100)&lt;20,E49-(INT(E49/100)*100),MOD((E49-(INT(E49/100)*100)),10)),IF(E49&lt;20,{0;1;2;5},{0;2;5}),1)))</f>
        <v/>
      </c>
      <c r="F50" s="37" t="str">
        <f>IF(OR(B47&lt;1,INT(F49/100)=0),"",INDEX(d,INT(F49/100)))&amp; IF(F49-(INT(F49/100)*100)&lt;=20,IF(F49-(INT(F49/100)*100)=0,""," " &amp;INDEX(a,F49-(INT(F49/100)*100)))," " &amp;INDEX(b,INT((F49-(INT(F49/100)*100))/10))&amp;IF(MOD((F49-(INT(F49/100)*100)),10)," "&amp;INDEX(a,MOD((F49-(INT(F49/100)*100)),10)),""))&amp;IF(F49=0,""," " &amp;INDEX(IF(F49&lt;20,{"";"tysiąc";"tysiące";"tysięcy"},{"tysięcy";"tysiące";"tysięcy"}),MATCH(IF(F49-(INT(F49/100)*100)&lt;20,F49-(INT(F49/100)*100),MOD((F49-(INT(F49/100)*100)),10)),IF(F49&lt;20,{0;1;2;5},{0;2;5}),1)))</f>
        <v/>
      </c>
      <c r="G50" s="37" t="str">
        <f>IF(OR(B47&lt;1,INT(G49/100)=0),"",INDEX(d,INT(G49/100)))&amp; IF(G49-(INT(G49/100)*100)&lt;=20,IF(G49-(INT(G49/100)*100)=0,""," " &amp;INDEX(a,G49-(INT(G49/100)*100)))," " &amp;INDEX(b,INT((G49-(INT(G49/100)*100))/10))&amp;IF(MOD((G49-(INT(G49/100)*100)),10)," "&amp;INDEX(a,MOD((G49-(INT(G49/100)*100)),10)),""))&amp;IF(G49=0,""," " &amp;INDEX(IF(G49&lt;20,{"";"milion";"miliony";"milionów"},{"milionów";"miliony";"milionów"}),MATCH(IF(G49-(INT(G49/100)*100)&lt;20,G49-(INT(G49/100)*100),MOD((G49-(INT(G49/100)*100)),10)),IF(G49&lt;20,{0;1;2;5},{0;2;5}),1)))</f>
        <v/>
      </c>
      <c r="H50" s="37" t="str">
        <f>IF(OR(B47&lt;1,INT(H49/100)=0),"",INDEX(d,INT(H49/100)))&amp; IF(H49-(INT(H49/100)*100)&lt;=20,IF(H49-(INT(H49/100)*100)=0,""," " &amp;INDEX(a,H49-(INT(H49/100)*100)))," " &amp;INDEX(b,INT((H49-(INT(H49/100)*100))/10))&amp;IF(MOD((H49-(INT(H49/100)*100)),10)," "&amp;INDEX(a,MOD((H49-(INT(H49/100)*100)),10)),""))&amp;IF(H49=0,""," " &amp;INDEX(IF(H49&lt;20,{"";"miliard";"miliardy";"miliardów"},{"miliardów";"miliardy";"miliardów"}),MATCH(IF(H49-(INT(H49/100)*100)&lt;20,H49-(INT(H49/100)*100),MOD((H49-(INT(H49/100)*100)),10)),IF(H49&lt;20,{0;1;2;5},{0;2;5}),1)))</f>
        <v/>
      </c>
      <c r="I50" s="37"/>
    </row>
    <row r="51" spans="1:9" hidden="1">
      <c r="A51" s="29"/>
      <c r="B51" s="29"/>
      <c r="C51" s="29"/>
      <c r="D51" s="29"/>
      <c r="E51" s="29"/>
      <c r="F51" s="29"/>
      <c r="G51" s="29"/>
      <c r="H51" s="29"/>
      <c r="I51" s="29"/>
    </row>
    <row r="52" spans="1:9" hidden="1">
      <c r="A52" s="30" t="s">
        <v>45</v>
      </c>
      <c r="B52" s="38" t="str">
        <f>IF(NOT(ISNUMBER(B47)),excelblog_Komunikat1,IF(OR((B47*10^-12)&gt;=1,B47&lt;0),excelblog_Komunikat2,IF(TRIM(H50)&lt;&gt;"",TRIM(H50)&amp;" ","")&amp;IF(TRIM(G50)&lt;&gt;"",TRIM(G50)&amp;" ","")&amp;IF(TRIM(F50)&lt;&gt;"",TRIM(F50)&amp;" ","")&amp;IF(TRIM(E50)&lt;&gt;"",TRIM(E50)&amp;" ","")&amp;IF(TRIM(D50)&lt;&gt;"",D50&amp;" ","")))</f>
        <v/>
      </c>
      <c r="C52" s="39"/>
      <c r="D52" s="39"/>
      <c r="E52" s="39"/>
      <c r="F52" s="39"/>
      <c r="G52" s="39"/>
      <c r="H52" s="39"/>
      <c r="I52" s="40"/>
    </row>
    <row r="53" spans="1:9" hidden="1">
      <c r="A53" s="30" t="s">
        <v>46</v>
      </c>
      <c r="B53" s="38" t="str">
        <f>IF(NOT(ISNUMBER(B47)),excelblog_Komunikat1,IF(OR((B47*10^-12)&gt;=1,B47&lt;0),excelblog_Komunikat2,IF(TRIM(H50)&lt;&gt;"",TRIM(H50)&amp;" ","")&amp;IF(TRIM(G50)&lt;&gt;"",TRIM(G50)&amp;" ","")&amp;IF(TRIM(F50)&lt;&gt;"",TRIM(F50)&amp;" ","")&amp;IF(TRIM(E50)&lt;&gt;"",TRIM(E50)&amp;", ","")&amp;IF(TRIM(D50)&lt;&gt;"",D50&amp;" ","")))</f>
        <v/>
      </c>
      <c r="C53" s="39"/>
      <c r="D53" s="39"/>
      <c r="E53" s="39"/>
      <c r="F53" s="39"/>
      <c r="G53" s="39"/>
      <c r="H53" s="39"/>
      <c r="I53" s="40"/>
    </row>
    <row r="54" spans="1:9" hidden="1">
      <c r="A54" s="30" t="s">
        <v>47</v>
      </c>
      <c r="B54" s="38" t="str">
        <f>IF(NOT(ISNUMBER(B47)),excelblog_Komunikat1,IF(OR((B47*10^-12)&gt;=1,B47&lt;0),excelblog_Komunikat2,IF(TRIM(H50)&lt;&gt;"",TRIM(H50)&amp;" ","")&amp;IF(TRIM(G50)&lt;&gt;"",TRIM(G50)&amp;" ","")&amp;IF(TRIM(F50)&lt;&gt;"",TRIM(F50)&amp;" ","")&amp;IF(TRIM(E50)&lt;&gt;"",TRIM(E50)&amp;" ","")&amp;IF(TRIM(D50)&lt;&gt;"",C50&amp;" ","")))</f>
        <v/>
      </c>
      <c r="C54" s="39"/>
      <c r="D54" s="39"/>
      <c r="E54" s="39"/>
      <c r="F54" s="39"/>
      <c r="G54" s="39"/>
      <c r="H54" s="39"/>
      <c r="I54" s="40"/>
    </row>
    <row r="55" spans="1:9" hidden="1">
      <c r="A55" s="30"/>
      <c r="B55" s="29"/>
      <c r="C55" s="29"/>
      <c r="D55" s="29"/>
      <c r="E55" s="29"/>
      <c r="F55" s="29"/>
      <c r="G55" s="29"/>
      <c r="H55" s="29"/>
      <c r="I55" s="29"/>
    </row>
    <row r="56" spans="1:9" hidden="1"/>
    <row r="57" spans="1:9" hidden="1"/>
    <row r="58" spans="1:9" hidden="1"/>
    <row r="59" spans="1:9" hidden="1"/>
    <row r="60" spans="1:9" hidden="1">
      <c r="A60" s="29"/>
      <c r="B60" s="30" t="s">
        <v>36</v>
      </c>
      <c r="C60" s="29"/>
      <c r="D60" s="29"/>
      <c r="E60" s="29"/>
      <c r="F60" s="29"/>
      <c r="G60" s="29"/>
      <c r="H60" s="29"/>
      <c r="I60" s="29"/>
    </row>
    <row r="61" spans="1:9" hidden="1">
      <c r="A61" s="30" t="s">
        <v>36</v>
      </c>
      <c r="B61" s="31">
        <f>J21</f>
        <v>0</v>
      </c>
      <c r="C61" s="32"/>
      <c r="D61" s="29"/>
      <c r="E61" s="29"/>
      <c r="F61" s="29"/>
      <c r="G61" s="29"/>
      <c r="H61" s="29"/>
      <c r="I61" s="29"/>
    </row>
    <row r="62" spans="1:9" hidden="1">
      <c r="A62" s="30"/>
      <c r="B62" s="32"/>
      <c r="C62" s="33" t="s">
        <v>37</v>
      </c>
      <c r="D62" s="34" t="s">
        <v>38</v>
      </c>
      <c r="E62" s="34" t="s">
        <v>39</v>
      </c>
      <c r="F62" s="34" t="s">
        <v>40</v>
      </c>
      <c r="G62" s="34" t="s">
        <v>41</v>
      </c>
      <c r="H62" s="34" t="s">
        <v>42</v>
      </c>
      <c r="I62" s="29"/>
    </row>
    <row r="63" spans="1:9" hidden="1">
      <c r="A63" s="30" t="s">
        <v>43</v>
      </c>
      <c r="B63" s="29"/>
      <c r="C63" s="35"/>
      <c r="D63" s="36">
        <f>ROUND((B61-INT(B61))*100,0)</f>
        <v>0</v>
      </c>
      <c r="E63" s="36">
        <f>IF(B61&gt;=1,VALUE(RIGHT(LEFT(INT(B61),LEN(INT(B61))),3)),0)</f>
        <v>0</v>
      </c>
      <c r="F63" s="36">
        <f>IF(B61&gt;=1000,VALUE(TEXT(RIGHT(LEFT(INT(B61),LEN(INT(B61))-3),3),"000")),0)</f>
        <v>0</v>
      </c>
      <c r="G63" s="36">
        <f>IF(B61&gt;=1000000,VALUE(TEXT(RIGHT(LEFT(INT(B61),LEN(INT(B61))-6),3),"000")),0)</f>
        <v>0</v>
      </c>
      <c r="H63" s="36">
        <f>IF(B61&gt;=1000000000,VALUE(TEXT(RIGHT(LEFT(INT(B61),LEN(INT(B61))-9),3),"000")),0)</f>
        <v>0</v>
      </c>
      <c r="I63" s="29"/>
    </row>
    <row r="64" spans="1:9" hidden="1">
      <c r="A64" s="30" t="s">
        <v>44</v>
      </c>
      <c r="B64" s="37"/>
      <c r="C64" s="37" t="str">
        <f>ROUND((B61-INT(B61))*100,0)&amp;"/"&amp;100</f>
        <v>0/100</v>
      </c>
      <c r="D64" s="37" t="str">
        <f>IF(B61=0,"",IF(D63&lt;=20,IF(D63=0,"zero",INDEX(a,D63)),INDEX(b,INT(D63/10))&amp;IF(MOD(D63,10)," " &amp;INDEX(a,MOD(D63,10)),"")))&amp; " " &amp;IF(B61=0,"",INDEX(IF(D63&lt;20,{"groszy";"grosz";"grosze";"groszy"},{"groszy";"grosze";"groszy"}),MATCH(IF(D63&lt;20,D63,MOD(D63,10)),IF(D63&lt;20,{0;1;2;5},{0;2;5}),1)))</f>
        <v xml:space="preserve"> </v>
      </c>
      <c r="E64" s="37" t="str">
        <f>IF(OR(B61&lt;1,INT(E63/100)=0),"",INDEX(d,INT(E63/100)))&amp; IF(E63-(INT(E63/100)*100)&lt;=20,IF(E63-(INT(E63/100)*100)=0,IF(OR(E63&gt;0,B61&lt;1),"","złotych")," " &amp;INDEX(a,E63-(INT(E63/100)*100)))," " &amp;INDEX(b,INT((E63-(INT(E63/100)*100))/10))&amp;IF(MOD((E63-(INT(E63/100)*100)),10)," "&amp;INDEX(a,MOD((E63-(INT(E63/100)*100)),10)),""))&amp;IF(E63=0,""," " &amp;INDEX(IF(E63&lt;20,{"złotych";"złoty";"złote";"złotych"},{"złotych";"złote";"złotych"}),MATCH(IF(E63-(INT(E63/100)*100)&lt;20,E63-(INT(E63/100)*100),MOD((E63-(INT(E63/100)*100)),10)),IF(E63&lt;20,{0;1;2;5},{0;2;5}),1)))</f>
        <v/>
      </c>
      <c r="F64" s="37" t="str">
        <f>IF(OR(B61&lt;1,INT(F63/100)=0),"",INDEX(d,INT(F63/100)))&amp; IF(F63-(INT(F63/100)*100)&lt;=20,IF(F63-(INT(F63/100)*100)=0,""," " &amp;INDEX(a,F63-(INT(F63/100)*100)))," " &amp;INDEX(b,INT((F63-(INT(F63/100)*100))/10))&amp;IF(MOD((F63-(INT(F63/100)*100)),10)," "&amp;INDEX(a,MOD((F63-(INT(F63/100)*100)),10)),""))&amp;IF(F63=0,""," " &amp;INDEX(IF(F63&lt;20,{"";"tysiąc";"tysiące";"tysięcy"},{"tysięcy";"tysiące";"tysięcy"}),MATCH(IF(F63-(INT(F63/100)*100)&lt;20,F63-(INT(F63/100)*100),MOD((F63-(INT(F63/100)*100)),10)),IF(F63&lt;20,{0;1;2;5},{0;2;5}),1)))</f>
        <v/>
      </c>
      <c r="G64" s="37" t="str">
        <f>IF(OR(B61&lt;1,INT(G63/100)=0),"",INDEX(d,INT(G63/100)))&amp; IF(G63-(INT(G63/100)*100)&lt;=20,IF(G63-(INT(G63/100)*100)=0,""," " &amp;INDEX(a,G63-(INT(G63/100)*100)))," " &amp;INDEX(b,INT((G63-(INT(G63/100)*100))/10))&amp;IF(MOD((G63-(INT(G63/100)*100)),10)," "&amp;INDEX(a,MOD((G63-(INT(G63/100)*100)),10)),""))&amp;IF(G63=0,""," " &amp;INDEX(IF(G63&lt;20,{"";"milion";"miliony";"milionów"},{"milionów";"miliony";"milionów"}),MATCH(IF(G63-(INT(G63/100)*100)&lt;20,G63-(INT(G63/100)*100),MOD((G63-(INT(G63/100)*100)),10)),IF(G63&lt;20,{0;1;2;5},{0;2;5}),1)))</f>
        <v/>
      </c>
      <c r="H64" s="37" t="str">
        <f>IF(OR(B61&lt;1,INT(H63/100)=0),"",INDEX(d,INT(H63/100)))&amp; IF(H63-(INT(H63/100)*100)&lt;=20,IF(H63-(INT(H63/100)*100)=0,""," " &amp;INDEX(a,H63-(INT(H63/100)*100)))," " &amp;INDEX(b,INT((H63-(INT(H63/100)*100))/10))&amp;IF(MOD((H63-(INT(H63/100)*100)),10)," "&amp;INDEX(a,MOD((H63-(INT(H63/100)*100)),10)),""))&amp;IF(H63=0,""," " &amp;INDEX(IF(H63&lt;20,{"";"miliard";"miliardy";"miliardów"},{"miliardów";"miliardy";"miliardów"}),MATCH(IF(H63-(INT(H63/100)*100)&lt;20,H63-(INT(H63/100)*100),MOD((H63-(INT(H63/100)*100)),10)),IF(H63&lt;20,{0;1;2;5},{0;2;5}),1)))</f>
        <v/>
      </c>
      <c r="I64" s="37"/>
    </row>
    <row r="65" spans="1:9" hidden="1">
      <c r="A65" s="29"/>
      <c r="B65" s="29"/>
      <c r="C65" s="29"/>
      <c r="D65" s="29"/>
      <c r="E65" s="29"/>
      <c r="F65" s="29"/>
      <c r="G65" s="29"/>
      <c r="H65" s="29"/>
      <c r="I65" s="29"/>
    </row>
    <row r="66" spans="1:9" hidden="1">
      <c r="A66" s="30" t="s">
        <v>45</v>
      </c>
      <c r="B66" s="38" t="str">
        <f>IF(NOT(ISNUMBER(B61)),excelblog_Komunikat1,IF(OR((B61*10^-12)&gt;=1,B61&lt;0),excelblog_Komunikat2,IF(TRIM(H64)&lt;&gt;"",TRIM(H64)&amp;" ","")&amp;IF(TRIM(G64)&lt;&gt;"",TRIM(G64)&amp;" ","")&amp;IF(TRIM(F64)&lt;&gt;"",TRIM(F64)&amp;" ","")&amp;IF(TRIM(E64)&lt;&gt;"",TRIM(E64)&amp;" ","")&amp;IF(TRIM(D64)&lt;&gt;"",D64&amp;" ","")))</f>
        <v/>
      </c>
      <c r="C66" s="39"/>
      <c r="D66" s="39"/>
      <c r="E66" s="39"/>
      <c r="F66" s="39"/>
      <c r="G66" s="39"/>
      <c r="H66" s="39"/>
      <c r="I66" s="40"/>
    </row>
    <row r="67" spans="1:9" hidden="1">
      <c r="A67" s="30" t="s">
        <v>46</v>
      </c>
      <c r="B67" s="38" t="str">
        <f>IF(NOT(ISNUMBER(B61)),excelblog_Komunikat1,IF(OR((B61*10^-12)&gt;=1,B61&lt;0),excelblog_Komunikat2,IF(TRIM(H64)&lt;&gt;"",TRIM(H64)&amp;" ","")&amp;IF(TRIM(G64)&lt;&gt;"",TRIM(G64)&amp;" ","")&amp;IF(TRIM(F64)&lt;&gt;"",TRIM(F64)&amp;" ","")&amp;IF(TRIM(E64)&lt;&gt;"",TRIM(E64)&amp;", ","")&amp;IF(TRIM(D64)&lt;&gt;"",D64&amp;" ","")))</f>
        <v/>
      </c>
      <c r="C67" s="39"/>
      <c r="D67" s="39"/>
      <c r="E67" s="39"/>
      <c r="F67" s="39"/>
      <c r="G67" s="39"/>
      <c r="H67" s="39"/>
      <c r="I67" s="40"/>
    </row>
    <row r="68" spans="1:9" hidden="1">
      <c r="A68" s="30" t="s">
        <v>47</v>
      </c>
      <c r="B68" s="38" t="str">
        <f>IF(NOT(ISNUMBER(B61)),excelblog_Komunikat1,IF(OR((B61*10^-12)&gt;=1,B61&lt;0),excelblog_Komunikat2,IF(TRIM(H64)&lt;&gt;"",TRIM(H64)&amp;" ","")&amp;IF(TRIM(G64)&lt;&gt;"",TRIM(G64)&amp;" ","")&amp;IF(TRIM(F64)&lt;&gt;"",TRIM(F64)&amp;" ","")&amp;IF(TRIM(E64)&lt;&gt;"",TRIM(E64)&amp;" ","")&amp;IF(TRIM(D64)&lt;&gt;"",C64&amp;" ","")))</f>
        <v/>
      </c>
      <c r="C68" s="39"/>
      <c r="D68" s="39"/>
      <c r="E68" s="39"/>
      <c r="F68" s="39"/>
      <c r="G68" s="39"/>
      <c r="H68" s="39"/>
      <c r="I68" s="40"/>
    </row>
    <row r="69" spans="1:9" hidden="1">
      <c r="A69" s="30"/>
      <c r="B69" s="29"/>
      <c r="C69" s="29"/>
      <c r="D69" s="29"/>
      <c r="E69" s="29"/>
      <c r="F69" s="29"/>
      <c r="G69" s="29"/>
      <c r="H69" s="29"/>
      <c r="I69" s="29"/>
    </row>
    <row r="70" spans="1:9" hidden="1"/>
    <row r="71" spans="1:9" hidden="1"/>
    <row r="72" spans="1:9" hidden="1"/>
    <row r="73" spans="1:9" hidden="1">
      <c r="A73" s="29"/>
      <c r="B73" s="30" t="s">
        <v>36</v>
      </c>
      <c r="C73" s="29"/>
      <c r="D73" s="29"/>
      <c r="E73" s="29"/>
      <c r="F73" s="29"/>
      <c r="G73" s="29"/>
      <c r="H73" s="29"/>
      <c r="I73" s="29"/>
    </row>
    <row r="74" spans="1:9" hidden="1">
      <c r="A74" s="30" t="s">
        <v>36</v>
      </c>
      <c r="B74" s="31">
        <f>I21</f>
        <v>0</v>
      </c>
      <c r="C74" s="32"/>
      <c r="D74" s="29"/>
      <c r="E74" s="29"/>
      <c r="F74" s="29"/>
      <c r="G74" s="29"/>
      <c r="H74" s="29"/>
      <c r="I74" s="29"/>
    </row>
    <row r="75" spans="1:9" hidden="1">
      <c r="A75" s="30"/>
      <c r="B75" s="32"/>
      <c r="C75" s="33" t="s">
        <v>37</v>
      </c>
      <c r="D75" s="34" t="s">
        <v>38</v>
      </c>
      <c r="E75" s="34" t="s">
        <v>39</v>
      </c>
      <c r="F75" s="34" t="s">
        <v>40</v>
      </c>
      <c r="G75" s="34" t="s">
        <v>41</v>
      </c>
      <c r="H75" s="34" t="s">
        <v>42</v>
      </c>
      <c r="I75" s="29"/>
    </row>
    <row r="76" spans="1:9" hidden="1">
      <c r="A76" s="30" t="s">
        <v>43</v>
      </c>
      <c r="B76" s="29"/>
      <c r="C76" s="35"/>
      <c r="D76" s="36">
        <f>ROUND((B74-INT(B74))*100,0)</f>
        <v>0</v>
      </c>
      <c r="E76" s="36">
        <f>IF(B74&gt;=1,VALUE(RIGHT(LEFT(INT(B74),LEN(INT(B74))),3)),0)</f>
        <v>0</v>
      </c>
      <c r="F76" s="36">
        <f>IF(B74&gt;=1000,VALUE(TEXT(RIGHT(LEFT(INT(B74),LEN(INT(B74))-3),3),"000")),0)</f>
        <v>0</v>
      </c>
      <c r="G76" s="36">
        <f>IF(B74&gt;=1000000,VALUE(TEXT(RIGHT(LEFT(INT(B74),LEN(INT(B74))-6),3),"000")),0)</f>
        <v>0</v>
      </c>
      <c r="H76" s="36">
        <f>IF(B74&gt;=1000000000,VALUE(TEXT(RIGHT(LEFT(INT(B74),LEN(INT(B74))-9),3),"000")),0)</f>
        <v>0</v>
      </c>
      <c r="I76" s="29"/>
    </row>
    <row r="77" spans="1:9" hidden="1">
      <c r="A77" s="30" t="s">
        <v>44</v>
      </c>
      <c r="B77" s="37"/>
      <c r="C77" s="37" t="str">
        <f>ROUND((B74-INT(B74))*100,0)&amp;"/"&amp;100</f>
        <v>0/100</v>
      </c>
      <c r="D77" s="37" t="str">
        <f>IF(B74=0,"",IF(D76&lt;=20,IF(D76=0,"zero",INDEX(a,D76)),INDEX(b,INT(D76/10))&amp;IF(MOD(D76,10)," " &amp;INDEX(a,MOD(D76,10)),"")))&amp; " " &amp;IF(B74=0,"",INDEX(IF(D76&lt;20,{"groszy";"grosz";"grosze";"groszy"},{"groszy";"grosze";"groszy"}),MATCH(IF(D76&lt;20,D76,MOD(D76,10)),IF(D76&lt;20,{0;1;2;5},{0;2;5}),1)))</f>
        <v xml:space="preserve"> </v>
      </c>
      <c r="E77" s="37" t="str">
        <f>IF(OR(B74&lt;1,INT(E76/100)=0),"",INDEX(d,INT(E76/100)))&amp; IF(E76-(INT(E76/100)*100)&lt;=20,IF(E76-(INT(E76/100)*100)=0,IF(OR(E76&gt;0,B74&lt;1),"","złotych")," " &amp;INDEX(a,E76-(INT(E76/100)*100)))," " &amp;INDEX(b,INT((E76-(INT(E76/100)*100))/10))&amp;IF(MOD((E76-(INT(E76/100)*100)),10)," "&amp;INDEX(a,MOD((E76-(INT(E76/100)*100)),10)),""))&amp;IF(E76=0,""," " &amp;INDEX(IF(E76&lt;20,{"złotych";"złoty";"złote";"złotych"},{"złotych";"złote";"złotych"}),MATCH(IF(E76-(INT(E76/100)*100)&lt;20,E76-(INT(E76/100)*100),MOD((E76-(INT(E76/100)*100)),10)),IF(E76&lt;20,{0;1;2;5},{0;2;5}),1)))</f>
        <v/>
      </c>
      <c r="F77" s="37" t="str">
        <f>IF(OR(B74&lt;1,INT(F76/100)=0),"",INDEX(d,INT(F76/100)))&amp; IF(F76-(INT(F76/100)*100)&lt;=20,IF(F76-(INT(F76/100)*100)=0,""," " &amp;INDEX(a,F76-(INT(F76/100)*100)))," " &amp;INDEX(b,INT((F76-(INT(F76/100)*100))/10))&amp;IF(MOD((F76-(INT(F76/100)*100)),10)," "&amp;INDEX(a,MOD((F76-(INT(F76/100)*100)),10)),""))&amp;IF(F76=0,""," " &amp;INDEX(IF(F76&lt;20,{"";"tysiąc";"tysiące";"tysięcy"},{"tysięcy";"tysiące";"tysięcy"}),MATCH(IF(F76-(INT(F76/100)*100)&lt;20,F76-(INT(F76/100)*100),MOD((F76-(INT(F76/100)*100)),10)),IF(F76&lt;20,{0;1;2;5},{0;2;5}),1)))</f>
        <v/>
      </c>
      <c r="G77" s="37" t="str">
        <f>IF(OR(B74&lt;1,INT(G76/100)=0),"",INDEX(d,INT(G76/100)))&amp; IF(G76-(INT(G76/100)*100)&lt;=20,IF(G76-(INT(G76/100)*100)=0,""," " &amp;INDEX(a,G76-(INT(G76/100)*100)))," " &amp;INDEX(b,INT((G76-(INT(G76/100)*100))/10))&amp;IF(MOD((G76-(INT(G76/100)*100)),10)," "&amp;INDEX(a,MOD((G76-(INT(G76/100)*100)),10)),""))&amp;IF(G76=0,""," " &amp;INDEX(IF(G76&lt;20,{"";"milion";"miliony";"milionów"},{"milionów";"miliony";"milionów"}),MATCH(IF(G76-(INT(G76/100)*100)&lt;20,G76-(INT(G76/100)*100),MOD((G76-(INT(G76/100)*100)),10)),IF(G76&lt;20,{0;1;2;5},{0;2;5}),1)))</f>
        <v/>
      </c>
      <c r="H77" s="37" t="str">
        <f>IF(OR(B74&lt;1,INT(H76/100)=0),"",INDEX(d,INT(H76/100)))&amp; IF(H76-(INT(H76/100)*100)&lt;=20,IF(H76-(INT(H76/100)*100)=0,""," " &amp;INDEX(a,H76-(INT(H76/100)*100)))," " &amp;INDEX(b,INT((H76-(INT(H76/100)*100))/10))&amp;IF(MOD((H76-(INT(H76/100)*100)),10)," "&amp;INDEX(a,MOD((H76-(INT(H76/100)*100)),10)),""))&amp;IF(H76=0,""," " &amp;INDEX(IF(H76&lt;20,{"";"miliard";"miliardy";"miliardów"},{"miliardów";"miliardy";"miliardów"}),MATCH(IF(H76-(INT(H76/100)*100)&lt;20,H76-(INT(H76/100)*100),MOD((H76-(INT(H76/100)*100)),10)),IF(H76&lt;20,{0;1;2;5},{0;2;5}),1)))</f>
        <v/>
      </c>
      <c r="I77" s="37"/>
    </row>
    <row r="78" spans="1:9" hidden="1">
      <c r="A78" s="29"/>
      <c r="B78" s="29"/>
      <c r="C78" s="29"/>
      <c r="D78" s="29"/>
      <c r="E78" s="29"/>
      <c r="F78" s="29"/>
      <c r="G78" s="29"/>
      <c r="H78" s="29"/>
      <c r="I78" s="29"/>
    </row>
    <row r="79" spans="1:9" hidden="1">
      <c r="A79" s="30" t="s">
        <v>45</v>
      </c>
      <c r="B79" s="38" t="str">
        <f>IF(NOT(ISNUMBER(B74)),excelblog_Komunikat1,IF(OR((B74*10^-12)&gt;=1,B74&lt;0),excelblog_Komunikat2,IF(TRIM(H77)&lt;&gt;"",TRIM(H77)&amp;" ","")&amp;IF(TRIM(G77)&lt;&gt;"",TRIM(G77)&amp;" ","")&amp;IF(TRIM(F77)&lt;&gt;"",TRIM(F77)&amp;" ","")&amp;IF(TRIM(E77)&lt;&gt;"",TRIM(E77)&amp;" ","")&amp;IF(TRIM(D77)&lt;&gt;"",D77&amp;" ","")))</f>
        <v/>
      </c>
      <c r="C79" s="39"/>
      <c r="D79" s="39"/>
      <c r="E79" s="39"/>
      <c r="F79" s="39"/>
      <c r="G79" s="39"/>
      <c r="H79" s="39"/>
      <c r="I79" s="40"/>
    </row>
    <row r="80" spans="1:9" hidden="1">
      <c r="A80" s="30" t="s">
        <v>46</v>
      </c>
      <c r="B80" s="38" t="str">
        <f>IF(NOT(ISNUMBER(B74)),excelblog_Komunikat1,IF(OR((B74*10^-12)&gt;=1,B74&lt;0),excelblog_Komunikat2,IF(TRIM(H77)&lt;&gt;"",TRIM(H77)&amp;" ","")&amp;IF(TRIM(G77)&lt;&gt;"",TRIM(G77)&amp;" ","")&amp;IF(TRIM(F77)&lt;&gt;"",TRIM(F77)&amp;" ","")&amp;IF(TRIM(E77)&lt;&gt;"",TRIM(E77)&amp;", ","")&amp;IF(TRIM(D77)&lt;&gt;"",D77&amp;" ","")))</f>
        <v/>
      </c>
      <c r="C80" s="39"/>
      <c r="D80" s="39"/>
      <c r="E80" s="39"/>
      <c r="F80" s="39"/>
      <c r="G80" s="39"/>
      <c r="H80" s="39"/>
      <c r="I80" s="40"/>
    </row>
    <row r="81" spans="1:9" hidden="1">
      <c r="A81" s="30" t="s">
        <v>47</v>
      </c>
      <c r="B81" s="38" t="str">
        <f>IF(NOT(ISNUMBER(B74)),excelblog_Komunikat1,IF(OR((B74*10^-12)&gt;=1,B74&lt;0),excelblog_Komunikat2,IF(TRIM(H77)&lt;&gt;"",TRIM(H77)&amp;" ","")&amp;IF(TRIM(G77)&lt;&gt;"",TRIM(G77)&amp;" ","")&amp;IF(TRIM(F77)&lt;&gt;"",TRIM(F77)&amp;" ","")&amp;IF(TRIM(E77)&lt;&gt;"",TRIM(E77)&amp;" ","")&amp;IF(TRIM(D77)&lt;&gt;"",C77&amp;" ","")))</f>
        <v/>
      </c>
      <c r="C81" s="39"/>
      <c r="D81" s="39"/>
      <c r="E81" s="39"/>
      <c r="F81" s="39"/>
      <c r="G81" s="39"/>
      <c r="H81" s="39"/>
      <c r="I81" s="40"/>
    </row>
    <row r="82" spans="1:9" hidden="1">
      <c r="A82" s="30"/>
      <c r="B82" s="29"/>
      <c r="C82" s="29"/>
      <c r="D82" s="29"/>
      <c r="E82" s="29"/>
      <c r="F82" s="29"/>
      <c r="G82" s="29"/>
      <c r="H82" s="29"/>
      <c r="I82" s="29"/>
    </row>
    <row r="83" spans="1:9" hidden="1"/>
    <row r="84" spans="1:9" hidden="1"/>
  </sheetData>
  <mergeCells count="9">
    <mergeCell ref="G38:K38"/>
    <mergeCell ref="A2:K2"/>
    <mergeCell ref="A3:K3"/>
    <mergeCell ref="A5:K5"/>
    <mergeCell ref="A6:K6"/>
    <mergeCell ref="A7:K7"/>
    <mergeCell ref="A9:M9"/>
    <mergeCell ref="A24:K24"/>
    <mergeCell ref="A36:K36"/>
  </mergeCells>
  <pageMargins left="0.70866141732283472" right="0.70866141732283472" top="0" bottom="0.74803149606299213" header="0.31496062992125984" footer="0.31496062992125984"/>
  <pageSetup paperSize="9" scale="75" orientation="landscape" r:id="rId1"/>
  <rowBreaks count="1" manualBreakCount="1">
    <brk id="4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PAKIET VII</vt:lpstr>
      <vt:lpstr>'PAKIET VII'!Obszar_wydruku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</dc:creator>
  <cp:lastModifiedBy>Kadry</cp:lastModifiedBy>
  <cp:lastPrinted>2025-12-08T08:23:44Z</cp:lastPrinted>
  <dcterms:created xsi:type="dcterms:W3CDTF">2015-06-05T18:19:34Z</dcterms:created>
  <dcterms:modified xsi:type="dcterms:W3CDTF">2025-12-08T12:39:20Z</dcterms:modified>
</cp:coreProperties>
</file>