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720"/>
  </bookViews>
  <sheets>
    <sheet name="PAKIET IX" sheetId="42" r:id="rId1"/>
  </sheets>
  <definedNames>
    <definedName name="a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b">{"dziesięć";"dwadzieścia";"trzydzieści";"czterdzieści";"pięćdziesiąt";"sześćdziesiąt";"siedemdziesiąt";"osiemdziesiąt";"dziewięćdziesiąt"}</definedName>
    <definedName name="d">{"sto";"dwieście";"trzysta";"czterysta";"pięćset";"sześćset";"siedemset";"osiemset";"dziewięćset"}</definedName>
    <definedName name="excelblog_Komunikat1">"W polu z kwotą nie znajduje się liczba"</definedName>
    <definedName name="excelblog_Komunikat2">"Kwota do zamiany jest nieprawidłowa (zbyt duża lub ujemna)"</definedName>
    <definedName name="_xlnm.Print_Area" localSheetId="0">'PAKIET IX'!$A$1:$K$36</definedName>
  </definedNames>
  <calcPr calcId="124519" fullPrecision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42"/>
  <c r="J15"/>
  <c r="I15"/>
  <c r="G15"/>
  <c r="I14"/>
  <c r="J14" s="1"/>
  <c r="G14"/>
  <c r="K13"/>
  <c r="J13"/>
  <c r="I13"/>
  <c r="G13"/>
  <c r="K14" l="1"/>
  <c r="J16" l="1"/>
  <c r="B65" s="1"/>
  <c r="I16"/>
  <c r="B51" s="1"/>
  <c r="G53" s="1"/>
  <c r="G54" s="1"/>
  <c r="E67" l="1"/>
  <c r="E68" s="1"/>
  <c r="F67"/>
  <c r="F68" s="1"/>
  <c r="G67"/>
  <c r="G68" s="1"/>
  <c r="D67"/>
  <c r="D68" s="1"/>
  <c r="F53"/>
  <c r="F54" s="1"/>
  <c r="C54"/>
  <c r="E53"/>
  <c r="E54" s="1"/>
  <c r="D53"/>
  <c r="D54" s="1"/>
  <c r="C68"/>
  <c r="H67"/>
  <c r="H68" s="1"/>
  <c r="H53"/>
  <c r="H54" s="1"/>
  <c r="K16"/>
  <c r="B78" s="1"/>
  <c r="B70" l="1"/>
  <c r="B72"/>
  <c r="B28" s="1"/>
  <c r="B57"/>
  <c r="E80"/>
  <c r="E81" s="1"/>
  <c r="F80"/>
  <c r="F81" s="1"/>
  <c r="G80"/>
  <c r="G81" s="1"/>
  <c r="H80"/>
  <c r="H81" s="1"/>
  <c r="C81"/>
  <c r="D80"/>
  <c r="D81" s="1"/>
  <c r="B71"/>
  <c r="B56"/>
  <c r="B58"/>
  <c r="B25" s="1"/>
  <c r="B83" l="1"/>
  <c r="B85"/>
  <c r="B31" s="1"/>
  <c r="B84"/>
</calcChain>
</file>

<file path=xl/sharedStrings.xml><?xml version="1.0" encoding="utf-8"?>
<sst xmlns="http://schemas.openxmlformats.org/spreadsheetml/2006/main" count="84" uniqueCount="53">
  <si>
    <t>Kalkulacja cenowa</t>
  </si>
  <si>
    <t>(specyfikacja asortymentowo-ilościowa)</t>
  </si>
  <si>
    <t xml:space="preserve">Dostawa do DPS "Pogodna Jesień" , ul. Leśna 3, 58-560 Jelenia Góra </t>
  </si>
  <si>
    <t>KATEGORIA CPV:</t>
  </si>
  <si>
    <t>Nazwa przedmiotu zamówienia</t>
  </si>
  <si>
    <t>cechy produktu</t>
  </si>
  <si>
    <t>Jedn. miary</t>
  </si>
  <si>
    <t>Cena jedn.(netto) w zł</t>
  </si>
  <si>
    <t>Stawka podatku VAT  w %</t>
  </si>
  <si>
    <t>Cena jedn.(brutto) w zł</t>
  </si>
  <si>
    <t>Szacowana ilość</t>
  </si>
  <si>
    <t>Wartość (brutto) w zł</t>
  </si>
  <si>
    <t>określono poniżej</t>
  </si>
  <si>
    <t>kg</t>
  </si>
  <si>
    <t>Wymagania:</t>
  </si>
  <si>
    <t>Uwaga: Podana ilość towarów jest ilością szacunkową. Zamawiający zastrzega sobie możliwość zmian ilościowych w poszczególnych pozycjach, a także zamówienia mniejszej ilości towarów.</t>
  </si>
  <si>
    <t xml:space="preserve">               (miejscowość i data) </t>
  </si>
  <si>
    <t>(pieczęć i podpis osób wykazanych w dokumencie uprawniającym do wystepowania w obrocie prawnym lub posiadających pełnomocnictwo)</t>
  </si>
  <si>
    <t>Lp.</t>
  </si>
  <si>
    <t>- opakowania nie mogą być uszkodzone ani zgniecione, wszelkie uszkodzenia spowodują nieprzyjecie towaru przez magazyniera</t>
  </si>
  <si>
    <t>- widoczne terminy przydatności do spożycia</t>
  </si>
  <si>
    <t xml:space="preserve"> - w przypadku nie posiadania towaru w opakowaniu o sugerowanej wadze należy przeliczyć cenę dowolnego opakowania na wymienioną w kalkulacji gramaturę</t>
  </si>
  <si>
    <t>Wartość (netto) w zł</t>
  </si>
  <si>
    <t>VAT</t>
  </si>
  <si>
    <t>PAKIET NR 9</t>
  </si>
  <si>
    <t>Załącznik nr 1                         do zapytania ofertowego</t>
  </si>
  <si>
    <t>słownie:</t>
  </si>
  <si>
    <t xml:space="preserve">słownie: </t>
  </si>
  <si>
    <t xml:space="preserve">słownie:  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</si>
  <si>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</si>
  <si>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</si>
  <si>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</si>
  <si>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</si>
  <si>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</si>
  <si>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</si>
  <si>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</si>
  <si>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</si>
  <si>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</si>
  <si>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</si>
  <si>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</si>
  <si>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</si>
  <si>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Mrożonki</t>
  </si>
  <si>
    <t>15331170 - 9 Warzywa mrożone</t>
  </si>
  <si>
    <t>Brokuły mrożone</t>
  </si>
  <si>
    <t>Mieszanka wielowarzywna min.  4 składniki</t>
  </si>
  <si>
    <t>Szpinak mrożony</t>
  </si>
  <si>
    <t>- artykuły powinny być głęboko zamrożone, opakowania suche bez widocznych mokrych rozmrożeń</t>
  </si>
  <si>
    <t xml:space="preserve">w okresie od 01 stycznia 2026 r. do 31 grudnia 2026 r.  </t>
  </si>
  <si>
    <t>DPS"PJ".S.271.13.2025</t>
  </si>
  <si>
    <t xml:space="preserve">Wartość oferty netto: </t>
  </si>
  <si>
    <t xml:space="preserve">Wartość podatku VAT: </t>
  </si>
  <si>
    <t xml:space="preserve">Wartość oferty brutto: </t>
  </si>
  <si>
    <t>…………………………………………………………………………….</t>
  </si>
</sst>
</file>

<file path=xl/styles.xml><?xml version="1.0" encoding="utf-8"?>
<styleSheet xmlns="http://schemas.openxmlformats.org/spreadsheetml/2006/main">
  <numFmts count="1">
    <numFmt numFmtId="164" formatCode="#&quot; &quot;??/16"/>
  </numFmts>
  <fonts count="14">
    <font>
      <sz val="11"/>
      <color theme="1"/>
      <name val="Calibri"/>
      <family val="2"/>
      <scheme val="minor"/>
    </font>
    <font>
      <i/>
      <sz val="9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u/>
      <sz val="12"/>
      <name val="Arial CE"/>
      <charset val="238"/>
    </font>
    <font>
      <b/>
      <sz val="10"/>
      <name val="Arial CE"/>
      <charset val="238"/>
    </font>
    <font>
      <sz val="11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50">
    <xf numFmtId="0" fontId="0" fillId="0" borderId="0" xfId="0"/>
    <xf numFmtId="4" fontId="0" fillId="0" borderId="0" xfId="0" applyNumberFormat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2" fontId="0" fillId="0" borderId="0" xfId="0" applyNumberFormat="1"/>
    <xf numFmtId="4" fontId="5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9" fillId="3" borderId="0" xfId="1" applyFill="1" applyProtection="1">
      <protection locked="0"/>
    </xf>
    <xf numFmtId="0" fontId="10" fillId="3" borderId="0" xfId="1" applyFont="1" applyFill="1" applyProtection="1">
      <protection locked="0"/>
    </xf>
    <xf numFmtId="4" fontId="9" fillId="2" borderId="1" xfId="1" applyNumberFormat="1" applyFill="1" applyBorder="1" applyProtection="1">
      <protection locked="0"/>
    </xf>
    <xf numFmtId="4" fontId="9" fillId="3" borderId="0" xfId="1" applyNumberFormat="1" applyFill="1" applyProtection="1">
      <protection locked="0"/>
    </xf>
    <xf numFmtId="4" fontId="10" fillId="3" borderId="0" xfId="1" applyNumberFormat="1" applyFont="1" applyFill="1" applyAlignment="1" applyProtection="1">
      <alignment horizontal="center"/>
      <protection locked="0"/>
    </xf>
    <xf numFmtId="0" fontId="10" fillId="3" borderId="0" xfId="1" applyFont="1" applyFill="1" applyAlignment="1" applyProtection="1">
      <alignment horizontal="center"/>
      <protection locked="0"/>
    </xf>
    <xf numFmtId="164" fontId="9" fillId="3" borderId="0" xfId="1" applyNumberFormat="1" applyFill="1" applyAlignment="1" applyProtection="1">
      <alignment horizontal="center"/>
      <protection locked="0"/>
    </xf>
    <xf numFmtId="0" fontId="9" fillId="3" borderId="0" xfId="1" applyFill="1" applyAlignment="1" applyProtection="1">
      <alignment horizontal="center"/>
      <protection locked="0"/>
    </xf>
    <xf numFmtId="0" fontId="11" fillId="3" borderId="0" xfId="1" applyFont="1" applyFill="1" applyProtection="1">
      <protection locked="0"/>
    </xf>
    <xf numFmtId="0" fontId="9" fillId="2" borderId="2" xfId="1" applyFill="1" applyBorder="1" applyProtection="1">
      <protection locked="0"/>
    </xf>
    <xf numFmtId="0" fontId="9" fillId="2" borderId="3" xfId="1" applyFill="1" applyBorder="1" applyProtection="1">
      <protection locked="0"/>
    </xf>
    <xf numFmtId="0" fontId="9" fillId="2" borderId="4" xfId="1" applyFill="1" applyBorder="1" applyProtection="1"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5" fillId="0" borderId="5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left"/>
    </xf>
    <xf numFmtId="0" fontId="13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12" fillId="0" borderId="6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0"/>
  <sheetViews>
    <sheetView tabSelected="1" workbookViewId="0">
      <selection activeCell="A42" sqref="A42:XFD90"/>
    </sheetView>
  </sheetViews>
  <sheetFormatPr defaultRowHeight="15"/>
  <cols>
    <col min="2" max="2" width="42.7109375" customWidth="1"/>
    <col min="3" max="3" width="21.28515625" customWidth="1"/>
    <col min="4" max="4" width="8.140625" customWidth="1"/>
    <col min="5" max="5" width="12.140625" customWidth="1"/>
    <col min="6" max="6" width="13.5703125" customWidth="1"/>
    <col min="7" max="7" width="12.28515625" customWidth="1"/>
    <col min="8" max="8" width="11.85546875" customWidth="1"/>
    <col min="9" max="9" width="12" customWidth="1"/>
    <col min="10" max="10" width="11.85546875" customWidth="1"/>
    <col min="11" max="11" width="12.85546875" customWidth="1"/>
  </cols>
  <sheetData>
    <row r="1" spans="1:11" ht="39" customHeight="1">
      <c r="A1" t="s">
        <v>48</v>
      </c>
      <c r="K1" s="19" t="s">
        <v>25</v>
      </c>
    </row>
    <row r="2" spans="1:11" ht="15.75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5.75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5.7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ht="15.75">
      <c r="A5" s="42" t="s">
        <v>24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ht="15.75">
      <c r="A6" s="45" t="s">
        <v>2</v>
      </c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1" ht="15.75">
      <c r="A7" s="44" t="s">
        <v>47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5.75">
      <c r="A8" s="42" t="s">
        <v>41</v>
      </c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15.75">
      <c r="A9" s="35"/>
      <c r="B9" s="35"/>
      <c r="C9" s="22" t="s">
        <v>3</v>
      </c>
      <c r="D9" s="22"/>
      <c r="E9" s="22"/>
      <c r="G9" s="2" t="s">
        <v>42</v>
      </c>
      <c r="H9" s="2"/>
      <c r="I9" s="2"/>
      <c r="J9" s="2"/>
      <c r="K9" s="35"/>
    </row>
    <row r="10" spans="1:11" ht="15.75">
      <c r="A10" s="35"/>
      <c r="B10" s="35"/>
      <c r="C10" s="35"/>
      <c r="D10" s="35"/>
      <c r="E10" s="35"/>
      <c r="F10" s="35"/>
      <c r="G10" s="47"/>
      <c r="H10" s="47"/>
      <c r="I10" s="36"/>
      <c r="J10" s="36"/>
      <c r="K10" s="35"/>
    </row>
    <row r="11" spans="1:11" ht="38.25">
      <c r="A11" s="3" t="s">
        <v>18</v>
      </c>
      <c r="B11" s="3" t="s">
        <v>4</v>
      </c>
      <c r="C11" s="3" t="s">
        <v>5</v>
      </c>
      <c r="D11" s="4" t="s">
        <v>6</v>
      </c>
      <c r="E11" s="4" t="s">
        <v>7</v>
      </c>
      <c r="F11" s="4" t="s">
        <v>8</v>
      </c>
      <c r="G11" s="4" t="s">
        <v>9</v>
      </c>
      <c r="H11" s="4" t="s">
        <v>10</v>
      </c>
      <c r="I11" s="5" t="s">
        <v>22</v>
      </c>
      <c r="J11" s="4" t="s">
        <v>23</v>
      </c>
      <c r="K11" s="4" t="s">
        <v>11</v>
      </c>
    </row>
    <row r="12" spans="1:11">
      <c r="A12" s="3">
        <v>1</v>
      </c>
      <c r="B12" s="3">
        <v>2</v>
      </c>
      <c r="C12" s="3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</row>
    <row r="13" spans="1:11" ht="27.95" customHeight="1">
      <c r="A13" s="6">
        <v>1</v>
      </c>
      <c r="B13" s="16" t="s">
        <v>43</v>
      </c>
      <c r="C13" s="7" t="s">
        <v>12</v>
      </c>
      <c r="D13" s="8" t="s">
        <v>13</v>
      </c>
      <c r="E13" s="17">
        <v>0</v>
      </c>
      <c r="F13" s="10">
        <v>0.05</v>
      </c>
      <c r="G13" s="9">
        <f>(E13*F13)+E13</f>
        <v>0</v>
      </c>
      <c r="H13" s="15">
        <v>350</v>
      </c>
      <c r="I13" s="18">
        <f>E13*H13</f>
        <v>0</v>
      </c>
      <c r="J13" s="18">
        <f>I13*F13</f>
        <v>0</v>
      </c>
      <c r="K13" s="11">
        <f>I13+J13</f>
        <v>0</v>
      </c>
    </row>
    <row r="14" spans="1:11" ht="27.95" customHeight="1">
      <c r="A14" s="6">
        <v>2</v>
      </c>
      <c r="B14" s="14" t="s">
        <v>44</v>
      </c>
      <c r="C14" s="7" t="s">
        <v>12</v>
      </c>
      <c r="D14" s="8" t="s">
        <v>13</v>
      </c>
      <c r="E14" s="17">
        <v>0</v>
      </c>
      <c r="F14" s="10">
        <v>0.05</v>
      </c>
      <c r="G14" s="9">
        <f>(E14*F14)+E14</f>
        <v>0</v>
      </c>
      <c r="H14" s="15">
        <v>350</v>
      </c>
      <c r="I14" s="18">
        <f t="shared" ref="I14:I15" si="0">E14*H14</f>
        <v>0</v>
      </c>
      <c r="J14" s="18">
        <f t="shared" ref="J14:J15" si="1">I14*F14</f>
        <v>0</v>
      </c>
      <c r="K14" s="11">
        <f t="shared" ref="K14:K15" si="2">I14+J14</f>
        <v>0</v>
      </c>
    </row>
    <row r="15" spans="1:11" ht="27.95" customHeight="1">
      <c r="A15" s="6">
        <v>3</v>
      </c>
      <c r="B15" s="16" t="s">
        <v>45</v>
      </c>
      <c r="C15" s="7" t="s">
        <v>12</v>
      </c>
      <c r="D15" s="8" t="s">
        <v>13</v>
      </c>
      <c r="E15" s="17">
        <v>0</v>
      </c>
      <c r="F15" s="10">
        <v>0.05</v>
      </c>
      <c r="G15" s="9">
        <f>(E15*F15)+E15</f>
        <v>0</v>
      </c>
      <c r="H15" s="15">
        <v>45</v>
      </c>
      <c r="I15" s="18">
        <f t="shared" si="0"/>
        <v>0</v>
      </c>
      <c r="J15" s="18">
        <f t="shared" si="1"/>
        <v>0</v>
      </c>
      <c r="K15" s="11">
        <f t="shared" si="2"/>
        <v>0</v>
      </c>
    </row>
    <row r="16" spans="1:11" ht="29.25" customHeight="1">
      <c r="I16" s="12">
        <f t="shared" ref="I16:J16" si="3">SUM(I13:I15)</f>
        <v>0</v>
      </c>
      <c r="J16" s="12">
        <f t="shared" si="3"/>
        <v>0</v>
      </c>
      <c r="K16" s="12">
        <f>SUM(K13:K15)</f>
        <v>0</v>
      </c>
    </row>
    <row r="17" spans="1:11" ht="15.75">
      <c r="I17" s="39"/>
      <c r="J17" s="39"/>
      <c r="K17" s="21"/>
    </row>
    <row r="18" spans="1:11" ht="15.75">
      <c r="A18" s="2" t="s">
        <v>14</v>
      </c>
    </row>
    <row r="19" spans="1:11">
      <c r="A19" s="48" t="s">
        <v>19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</row>
    <row r="20" spans="1:11">
      <c r="A20" s="48" t="s">
        <v>20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</row>
    <row r="21" spans="1:11">
      <c r="A21" s="48" t="s">
        <v>46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</row>
    <row r="22" spans="1:11">
      <c r="A22" t="s">
        <v>21</v>
      </c>
    </row>
    <row r="24" spans="1:11">
      <c r="A24" s="40" t="s">
        <v>49</v>
      </c>
      <c r="B24" s="38"/>
    </row>
    <row r="25" spans="1:11">
      <c r="A25" t="s">
        <v>26</v>
      </c>
      <c r="B25" s="1" t="str">
        <f>B58</f>
        <v/>
      </c>
    </row>
    <row r="27" spans="1:11">
      <c r="A27" t="s">
        <v>50</v>
      </c>
    </row>
    <row r="28" spans="1:11">
      <c r="A28" t="s">
        <v>27</v>
      </c>
      <c r="B28" s="20" t="str">
        <f>B72</f>
        <v/>
      </c>
    </row>
    <row r="30" spans="1:11">
      <c r="A30" t="s">
        <v>51</v>
      </c>
    </row>
    <row r="31" spans="1:11">
      <c r="A31" t="s">
        <v>28</v>
      </c>
      <c r="B31" s="20" t="str">
        <f>B85</f>
        <v/>
      </c>
    </row>
    <row r="33" spans="1:11">
      <c r="A33" s="46" t="s">
        <v>15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</row>
    <row r="35" spans="1:11">
      <c r="B35" s="41" t="s">
        <v>52</v>
      </c>
    </row>
    <row r="36" spans="1:11" ht="31.5" customHeight="1">
      <c r="B36" s="13" t="s">
        <v>16</v>
      </c>
      <c r="C36" s="13"/>
      <c r="H36" s="49" t="s">
        <v>17</v>
      </c>
      <c r="I36" s="49"/>
      <c r="J36" s="49"/>
      <c r="K36" s="49"/>
    </row>
    <row r="42" spans="1:11" hidden="1"/>
    <row r="43" spans="1:11" hidden="1"/>
    <row r="44" spans="1:11" hidden="1"/>
    <row r="45" spans="1:11" hidden="1"/>
    <row r="46" spans="1:11" hidden="1"/>
    <row r="47" spans="1:11" hidden="1"/>
    <row r="48" spans="1:11" hidden="1"/>
    <row r="49" spans="1:9" hidden="1"/>
    <row r="50" spans="1:9" hidden="1">
      <c r="A50" s="23"/>
      <c r="B50" s="24" t="s">
        <v>29</v>
      </c>
      <c r="C50" s="23"/>
      <c r="D50" s="23"/>
      <c r="E50" s="23"/>
      <c r="F50" s="23"/>
      <c r="G50" s="23"/>
      <c r="H50" s="23"/>
      <c r="I50" s="23"/>
    </row>
    <row r="51" spans="1:9" hidden="1">
      <c r="A51" s="24" t="s">
        <v>29</v>
      </c>
      <c r="B51" s="25">
        <f>I16</f>
        <v>0</v>
      </c>
      <c r="C51" s="26"/>
      <c r="D51" s="23"/>
      <c r="E51" s="23"/>
      <c r="F51" s="23"/>
      <c r="G51" s="23"/>
      <c r="H51" s="23"/>
      <c r="I51" s="23"/>
    </row>
    <row r="52" spans="1:9" hidden="1">
      <c r="A52" s="24"/>
      <c r="B52" s="26"/>
      <c r="C52" s="27" t="s">
        <v>30</v>
      </c>
      <c r="D52" s="28" t="s">
        <v>31</v>
      </c>
      <c r="E52" s="28" t="s">
        <v>32</v>
      </c>
      <c r="F52" s="28" t="s">
        <v>33</v>
      </c>
      <c r="G52" s="28" t="s">
        <v>34</v>
      </c>
      <c r="H52" s="28" t="s">
        <v>35</v>
      </c>
      <c r="I52" s="23"/>
    </row>
    <row r="53" spans="1:9" hidden="1">
      <c r="A53" s="24" t="s">
        <v>36</v>
      </c>
      <c r="B53" s="23"/>
      <c r="C53" s="29"/>
      <c r="D53" s="30">
        <f>ROUND((B51-INT(B51))*100,0)</f>
        <v>0</v>
      </c>
      <c r="E53" s="30">
        <f>IF(B51&gt;=1,VALUE(RIGHT(LEFT(INT(B51),LEN(INT(B51))),3)),0)</f>
        <v>0</v>
      </c>
      <c r="F53" s="30">
        <f>IF(B51&gt;=1000,VALUE(TEXT(RIGHT(LEFT(INT(B51),LEN(INT(B51))-3),3),"000")),0)</f>
        <v>0</v>
      </c>
      <c r="G53" s="30">
        <f>IF(B51&gt;=1000000,VALUE(TEXT(RIGHT(LEFT(INT(B51),LEN(INT(B51))-6),3),"000")),0)</f>
        <v>0</v>
      </c>
      <c r="H53" s="30">
        <f>IF(B51&gt;=1000000000,VALUE(TEXT(RIGHT(LEFT(INT(B51),LEN(INT(B51))-9),3),"000")),0)</f>
        <v>0</v>
      </c>
      <c r="I53" s="23"/>
    </row>
    <row r="54" spans="1:9" hidden="1">
      <c r="A54" s="24" t="s">
        <v>37</v>
      </c>
      <c r="B54" s="31"/>
      <c r="C54" s="31" t="str">
        <f>ROUND((B51-INT(B51))*100,0)&amp;"/"&amp;100</f>
        <v>0/100</v>
      </c>
      <c r="D54" s="31" t="str">
        <f>IF(B51=0,"",IF(D53&lt;=20,IF(D53=0,"zero",INDEX(a,D53)),INDEX(b,INT(D53/10))&amp;IF(MOD(D53,10)," " &amp;INDEX(a,MOD(D53,10)),"")))&amp; " " &amp;IF(B51=0,"",INDEX(IF(D53&lt;20,{"groszy";"grosz";"grosze";"groszy"},{"groszy";"grosze";"groszy"}),MATCH(IF(D53&lt;20,D53,MOD(D53,10)),IF(D53&lt;20,{0;1;2;5},{0;2;5}),1)))</f>
        <v xml:space="preserve"> </v>
      </c>
      <c r="E54" s="31" t="str">
        <f>IF(OR(B51&lt;1,INT(E53/100)=0),"",INDEX(d,INT(E53/100)))&amp; IF(E53-(INT(E53/100)*100)&lt;=20,IF(E53-(INT(E53/100)*100)=0,IF(OR(E53&gt;0,B51&lt;1),"","złotych")," " &amp;INDEX(a,E53-(INT(E53/100)*100)))," " &amp;INDEX(b,INT((E53-(INT(E53/100)*100))/10))&amp;IF(MOD((E53-(INT(E53/100)*100)),10)," "&amp;INDEX(a,MOD((E53-(INT(E53/100)*100)),10)),""))&amp;IF(E53=0,""," " &amp;INDEX(IF(E53&lt;20,{"złotych";"złoty";"złote";"złotych"},{"złotych";"złote";"złotych"}),MATCH(IF(E53-(INT(E53/100)*100)&lt;20,E53-(INT(E53/100)*100),MOD((E53-(INT(E53/100)*100)),10)),IF(E53&lt;20,{0;1;2;5},{0;2;5}),1)))</f>
        <v/>
      </c>
      <c r="F54" s="31" t="str">
        <f>IF(OR(B51&lt;1,INT(F53/100)=0),"",INDEX(d,INT(F53/100)))&amp; IF(F53-(INT(F53/100)*100)&lt;=20,IF(F53-(INT(F53/100)*100)=0,""," " &amp;INDEX(a,F53-(INT(F53/100)*100)))," " &amp;INDEX(b,INT((F53-(INT(F53/100)*100))/10))&amp;IF(MOD((F53-(INT(F53/100)*100)),10)," "&amp;INDEX(a,MOD((F53-(INT(F53/100)*100)),10)),""))&amp;IF(F53=0,""," " &amp;INDEX(IF(F53&lt;20,{"";"tysiąc";"tysiące";"tysięcy"},{"tysięcy";"tysiące";"tysięcy"}),MATCH(IF(F53-(INT(F53/100)*100)&lt;20,F53-(INT(F53/100)*100),MOD((F53-(INT(F53/100)*100)),10)),IF(F53&lt;20,{0;1;2;5},{0;2;5}),1)))</f>
        <v/>
      </c>
      <c r="G54" s="31" t="str">
        <f>IF(OR(B51&lt;1,INT(G53/100)=0),"",INDEX(d,INT(G53/100)))&amp; IF(G53-(INT(G53/100)*100)&lt;=20,IF(G53-(INT(G53/100)*100)=0,""," " &amp;INDEX(a,G53-(INT(G53/100)*100)))," " &amp;INDEX(b,INT((G53-(INT(G53/100)*100))/10))&amp;IF(MOD((G53-(INT(G53/100)*100)),10)," "&amp;INDEX(a,MOD((G53-(INT(G53/100)*100)),10)),""))&amp;IF(G53=0,""," " &amp;INDEX(IF(G53&lt;20,{"";"milion";"miliony";"milionów"},{"milionów";"miliony";"milionów"}),MATCH(IF(G53-(INT(G53/100)*100)&lt;20,G53-(INT(G53/100)*100),MOD((G53-(INT(G53/100)*100)),10)),IF(G53&lt;20,{0;1;2;5},{0;2;5}),1)))</f>
        <v/>
      </c>
      <c r="H54" s="31" t="str">
        <f>IF(OR(B51&lt;1,INT(H53/100)=0),"",INDEX(d,INT(H53/100)))&amp; IF(H53-(INT(H53/100)*100)&lt;=20,IF(H53-(INT(H53/100)*100)=0,""," " &amp;INDEX(a,H53-(INT(H53/100)*100)))," " &amp;INDEX(b,INT((H53-(INT(H53/100)*100))/10))&amp;IF(MOD((H53-(INT(H53/100)*100)),10)," "&amp;INDEX(a,MOD((H53-(INT(H53/100)*100)),10)),""))&amp;IF(H53=0,""," " &amp;INDEX(IF(H53&lt;20,{"";"miliard";"miliardy";"miliardów"},{"miliardów";"miliardy";"miliardów"}),MATCH(IF(H53-(INT(H53/100)*100)&lt;20,H53-(INT(H53/100)*100),MOD((H53-(INT(H53/100)*100)),10)),IF(H53&lt;20,{0;1;2;5},{0;2;5}),1)))</f>
        <v/>
      </c>
      <c r="I54" s="31"/>
    </row>
    <row r="55" spans="1:9" hidden="1">
      <c r="A55" s="23"/>
      <c r="B55" s="23"/>
      <c r="C55" s="23"/>
      <c r="D55" s="23"/>
      <c r="E55" s="23"/>
      <c r="F55" s="23"/>
      <c r="G55" s="23"/>
      <c r="H55" s="23"/>
      <c r="I55" s="23"/>
    </row>
    <row r="56" spans="1:9" hidden="1">
      <c r="A56" s="24" t="s">
        <v>38</v>
      </c>
      <c r="B56" s="32" t="str">
        <f>IF(NOT(ISNUMBER(B51)),excelblog_Komunikat1,IF(OR((B51*10^-12)&gt;=1,B51&lt;0),excelblog_Komunikat2,IF(TRIM(H54)&lt;&gt;"",TRIM(H54)&amp;" ","")&amp;IF(TRIM(G54)&lt;&gt;"",TRIM(G54)&amp;" ","")&amp;IF(TRIM(F54)&lt;&gt;"",TRIM(F54)&amp;" ","")&amp;IF(TRIM(E54)&lt;&gt;"",TRIM(E54)&amp;" ","")&amp;IF(TRIM(D54)&lt;&gt;"",D54&amp;" ","")))</f>
        <v/>
      </c>
      <c r="C56" s="33"/>
      <c r="D56" s="33"/>
      <c r="E56" s="33"/>
      <c r="F56" s="33"/>
      <c r="G56" s="33"/>
      <c r="H56" s="33"/>
      <c r="I56" s="34"/>
    </row>
    <row r="57" spans="1:9" hidden="1">
      <c r="A57" s="24" t="s">
        <v>39</v>
      </c>
      <c r="B57" s="32" t="str">
        <f>IF(NOT(ISNUMBER(B51)),excelblog_Komunikat1,IF(OR((B51*10^-12)&gt;=1,B51&lt;0),excelblog_Komunikat2,IF(TRIM(H54)&lt;&gt;"",TRIM(H54)&amp;" ","")&amp;IF(TRIM(G54)&lt;&gt;"",TRIM(G54)&amp;" ","")&amp;IF(TRIM(F54)&lt;&gt;"",TRIM(F54)&amp;" ","")&amp;IF(TRIM(E54)&lt;&gt;"",TRIM(E54)&amp;", ","")&amp;IF(TRIM(D54)&lt;&gt;"",D54&amp;" ","")))</f>
        <v/>
      </c>
      <c r="C57" s="33"/>
      <c r="D57" s="33"/>
      <c r="E57" s="33"/>
      <c r="F57" s="33"/>
      <c r="G57" s="33"/>
      <c r="H57" s="33"/>
      <c r="I57" s="34"/>
    </row>
    <row r="58" spans="1:9" hidden="1">
      <c r="A58" s="24" t="s">
        <v>40</v>
      </c>
      <c r="B58" s="32" t="str">
        <f>IF(NOT(ISNUMBER(B51)),excelblog_Komunikat1,IF(OR((B51*10^-12)&gt;=1,B51&lt;0),excelblog_Komunikat2,IF(TRIM(H54)&lt;&gt;"",TRIM(H54)&amp;" ","")&amp;IF(TRIM(G54)&lt;&gt;"",TRIM(G54)&amp;" ","")&amp;IF(TRIM(F54)&lt;&gt;"",TRIM(F54)&amp;" ","")&amp;IF(TRIM(E54)&lt;&gt;"",TRIM(E54)&amp;" ","")&amp;IF(TRIM(D54)&lt;&gt;"",C54&amp;" ","")))</f>
        <v/>
      </c>
      <c r="C58" s="33"/>
      <c r="D58" s="33"/>
      <c r="E58" s="33"/>
      <c r="F58" s="33"/>
      <c r="G58" s="33"/>
      <c r="H58" s="33"/>
      <c r="I58" s="34"/>
    </row>
    <row r="59" spans="1:9" hidden="1">
      <c r="A59" s="24"/>
      <c r="B59" s="23"/>
      <c r="C59" s="23"/>
      <c r="D59" s="23"/>
      <c r="E59" s="23"/>
      <c r="F59" s="23"/>
      <c r="G59" s="23"/>
      <c r="H59" s="23"/>
      <c r="I59" s="23"/>
    </row>
    <row r="60" spans="1:9" hidden="1"/>
    <row r="61" spans="1:9" hidden="1"/>
    <row r="62" spans="1:9" hidden="1"/>
    <row r="63" spans="1:9" hidden="1"/>
    <row r="64" spans="1:9" hidden="1">
      <c r="A64" s="23"/>
      <c r="B64" s="24" t="s">
        <v>29</v>
      </c>
      <c r="C64" s="23"/>
      <c r="D64" s="23"/>
      <c r="E64" s="23"/>
      <c r="F64" s="23"/>
      <c r="G64" s="23"/>
      <c r="H64" s="23"/>
      <c r="I64" s="23"/>
    </row>
    <row r="65" spans="1:9" hidden="1">
      <c r="A65" s="24" t="s">
        <v>29</v>
      </c>
      <c r="B65" s="25">
        <f>J16</f>
        <v>0</v>
      </c>
      <c r="C65" s="26"/>
      <c r="D65" s="23"/>
      <c r="E65" s="23"/>
      <c r="F65" s="23"/>
      <c r="G65" s="23"/>
      <c r="H65" s="23"/>
      <c r="I65" s="23"/>
    </row>
    <row r="66" spans="1:9" hidden="1">
      <c r="A66" s="24"/>
      <c r="B66" s="26"/>
      <c r="C66" s="27" t="s">
        <v>30</v>
      </c>
      <c r="D66" s="28" t="s">
        <v>31</v>
      </c>
      <c r="E66" s="28" t="s">
        <v>32</v>
      </c>
      <c r="F66" s="28" t="s">
        <v>33</v>
      </c>
      <c r="G66" s="28" t="s">
        <v>34</v>
      </c>
      <c r="H66" s="28" t="s">
        <v>35</v>
      </c>
      <c r="I66" s="23"/>
    </row>
    <row r="67" spans="1:9" hidden="1">
      <c r="A67" s="24" t="s">
        <v>36</v>
      </c>
      <c r="B67" s="23"/>
      <c r="C67" s="29"/>
      <c r="D67" s="30">
        <f>ROUND((B65-INT(B65))*100,0)</f>
        <v>0</v>
      </c>
      <c r="E67" s="30">
        <f>IF(B65&gt;=1,VALUE(RIGHT(LEFT(INT(B65),LEN(INT(B65))),3)),0)</f>
        <v>0</v>
      </c>
      <c r="F67" s="30">
        <f>IF(B65&gt;=1000,VALUE(TEXT(RIGHT(LEFT(INT(B65),LEN(INT(B65))-3),3),"000")),0)</f>
        <v>0</v>
      </c>
      <c r="G67" s="30">
        <f>IF(B65&gt;=1000000,VALUE(TEXT(RIGHT(LEFT(INT(B65),LEN(INT(B65))-6),3),"000")),0)</f>
        <v>0</v>
      </c>
      <c r="H67" s="30">
        <f>IF(B65&gt;=1000000000,VALUE(TEXT(RIGHT(LEFT(INT(B65),LEN(INT(B65))-9),3),"000")),0)</f>
        <v>0</v>
      </c>
      <c r="I67" s="23"/>
    </row>
    <row r="68" spans="1:9" hidden="1">
      <c r="A68" s="24" t="s">
        <v>37</v>
      </c>
      <c r="B68" s="31"/>
      <c r="C68" s="31" t="str">
        <f>ROUND((B65-INT(B65))*100,0)&amp;"/"&amp;100</f>
        <v>0/100</v>
      </c>
      <c r="D68" s="31" t="str">
        <f>IF(B65=0,"",IF(D67&lt;=20,IF(D67=0,"zero",INDEX(a,D67)),INDEX(b,INT(D67/10))&amp;IF(MOD(D67,10)," " &amp;INDEX(a,MOD(D67,10)),"")))&amp; " " &amp;IF(B65=0,"",INDEX(IF(D67&lt;20,{"groszy";"grosz";"grosze";"groszy"},{"groszy";"grosze";"groszy"}),MATCH(IF(D67&lt;20,D67,MOD(D67,10)),IF(D67&lt;20,{0;1;2;5},{0;2;5}),1)))</f>
        <v xml:space="preserve"> </v>
      </c>
      <c r="E68" s="31" t="str">
        <f>IF(OR(B65&lt;1,INT(E67/100)=0),"",INDEX(d,INT(E67/100)))&amp; IF(E67-(INT(E67/100)*100)&lt;=20,IF(E67-(INT(E67/100)*100)=0,IF(OR(E67&gt;0,B65&lt;1),"","złotych")," " &amp;INDEX(a,E67-(INT(E67/100)*100)))," " &amp;INDEX(b,INT((E67-(INT(E67/100)*100))/10))&amp;IF(MOD((E67-(INT(E67/100)*100)),10)," "&amp;INDEX(a,MOD((E67-(INT(E67/100)*100)),10)),""))&amp;IF(E67=0,""," " &amp;INDEX(IF(E67&lt;20,{"złotych";"złoty";"złote";"złotych"},{"złotych";"złote";"złotych"}),MATCH(IF(E67-(INT(E67/100)*100)&lt;20,E67-(INT(E67/100)*100),MOD((E67-(INT(E67/100)*100)),10)),IF(E67&lt;20,{0;1;2;5},{0;2;5}),1)))</f>
        <v/>
      </c>
      <c r="F68" s="31" t="str">
        <f>IF(OR(B65&lt;1,INT(F67/100)=0),"",INDEX(d,INT(F67/100)))&amp; IF(F67-(INT(F67/100)*100)&lt;=20,IF(F67-(INT(F67/100)*100)=0,""," " &amp;INDEX(a,F67-(INT(F67/100)*100)))," " &amp;INDEX(b,INT((F67-(INT(F67/100)*100))/10))&amp;IF(MOD((F67-(INT(F67/100)*100)),10)," "&amp;INDEX(a,MOD((F67-(INT(F67/100)*100)),10)),""))&amp;IF(F67=0,""," " &amp;INDEX(IF(F67&lt;20,{"";"tysiąc";"tysiące";"tysięcy"},{"tysięcy";"tysiące";"tysięcy"}),MATCH(IF(F67-(INT(F67/100)*100)&lt;20,F67-(INT(F67/100)*100),MOD((F67-(INT(F67/100)*100)),10)),IF(F67&lt;20,{0;1;2;5},{0;2;5}),1)))</f>
        <v/>
      </c>
      <c r="G68" s="31" t="str">
        <f>IF(OR(B65&lt;1,INT(G67/100)=0),"",INDEX(d,INT(G67/100)))&amp; IF(G67-(INT(G67/100)*100)&lt;=20,IF(G67-(INT(G67/100)*100)=0,""," " &amp;INDEX(a,G67-(INT(G67/100)*100)))," " &amp;INDEX(b,INT((G67-(INT(G67/100)*100))/10))&amp;IF(MOD((G67-(INT(G67/100)*100)),10)," "&amp;INDEX(a,MOD((G67-(INT(G67/100)*100)),10)),""))&amp;IF(G67=0,""," " &amp;INDEX(IF(G67&lt;20,{"";"milion";"miliony";"milionów"},{"milionów";"miliony";"milionów"}),MATCH(IF(G67-(INT(G67/100)*100)&lt;20,G67-(INT(G67/100)*100),MOD((G67-(INT(G67/100)*100)),10)),IF(G67&lt;20,{0;1;2;5},{0;2;5}),1)))</f>
        <v/>
      </c>
      <c r="H68" s="31" t="str">
        <f>IF(OR(B65&lt;1,INT(H67/100)=0),"",INDEX(d,INT(H67/100)))&amp; IF(H67-(INT(H67/100)*100)&lt;=20,IF(H67-(INT(H67/100)*100)=0,""," " &amp;INDEX(a,H67-(INT(H67/100)*100)))," " &amp;INDEX(b,INT((H67-(INT(H67/100)*100))/10))&amp;IF(MOD((H67-(INT(H67/100)*100)),10)," "&amp;INDEX(a,MOD((H67-(INT(H67/100)*100)),10)),""))&amp;IF(H67=0,""," " &amp;INDEX(IF(H67&lt;20,{"";"miliard";"miliardy";"miliardów"},{"miliardów";"miliardy";"miliardów"}),MATCH(IF(H67-(INT(H67/100)*100)&lt;20,H67-(INT(H67/100)*100),MOD((H67-(INT(H67/100)*100)),10)),IF(H67&lt;20,{0;1;2;5},{0;2;5}),1)))</f>
        <v/>
      </c>
      <c r="I68" s="31"/>
    </row>
    <row r="69" spans="1:9" hidden="1">
      <c r="A69" s="23"/>
      <c r="B69" s="23"/>
      <c r="C69" s="23"/>
      <c r="D69" s="23"/>
      <c r="E69" s="23"/>
      <c r="F69" s="23"/>
      <c r="G69" s="23"/>
      <c r="H69" s="23"/>
      <c r="I69" s="23"/>
    </row>
    <row r="70" spans="1:9" hidden="1">
      <c r="A70" s="24" t="s">
        <v>38</v>
      </c>
      <c r="B70" s="32" t="str">
        <f>IF(NOT(ISNUMBER(B65)),excelblog_Komunikat1,IF(OR((B65*10^-12)&gt;=1,B65&lt;0),excelblog_Komunikat2,IF(TRIM(H68)&lt;&gt;"",TRIM(H68)&amp;" ","")&amp;IF(TRIM(G68)&lt;&gt;"",TRIM(G68)&amp;" ","")&amp;IF(TRIM(F68)&lt;&gt;"",TRIM(F68)&amp;" ","")&amp;IF(TRIM(E68)&lt;&gt;"",TRIM(E68)&amp;" ","")&amp;IF(TRIM(D68)&lt;&gt;"",D68&amp;" ","")))</f>
        <v/>
      </c>
      <c r="C70" s="33"/>
      <c r="D70" s="33"/>
      <c r="E70" s="33"/>
      <c r="F70" s="33"/>
      <c r="G70" s="33"/>
      <c r="H70" s="33"/>
      <c r="I70" s="34"/>
    </row>
    <row r="71" spans="1:9" hidden="1">
      <c r="A71" s="24" t="s">
        <v>39</v>
      </c>
      <c r="B71" s="32" t="str">
        <f>IF(NOT(ISNUMBER(B65)),excelblog_Komunikat1,IF(OR((B65*10^-12)&gt;=1,B65&lt;0),excelblog_Komunikat2,IF(TRIM(H68)&lt;&gt;"",TRIM(H68)&amp;" ","")&amp;IF(TRIM(G68)&lt;&gt;"",TRIM(G68)&amp;" ","")&amp;IF(TRIM(F68)&lt;&gt;"",TRIM(F68)&amp;" ","")&amp;IF(TRIM(E68)&lt;&gt;"",TRIM(E68)&amp;", ","")&amp;IF(TRIM(D68)&lt;&gt;"",D68&amp;" ","")))</f>
        <v/>
      </c>
      <c r="C71" s="33"/>
      <c r="D71" s="33"/>
      <c r="E71" s="33"/>
      <c r="F71" s="33"/>
      <c r="G71" s="33"/>
      <c r="H71" s="33"/>
      <c r="I71" s="34"/>
    </row>
    <row r="72" spans="1:9" hidden="1">
      <c r="A72" s="24" t="s">
        <v>40</v>
      </c>
      <c r="B72" s="32" t="str">
        <f>IF(NOT(ISNUMBER(B65)),excelblog_Komunikat1,IF(OR((B65*10^-12)&gt;=1,B65&lt;0),excelblog_Komunikat2,IF(TRIM(H68)&lt;&gt;"",TRIM(H68)&amp;" ","")&amp;IF(TRIM(G68)&lt;&gt;"",TRIM(G68)&amp;" ","")&amp;IF(TRIM(F68)&lt;&gt;"",TRIM(F68)&amp;" ","")&amp;IF(TRIM(E68)&lt;&gt;"",TRIM(E68)&amp;" ","")&amp;IF(TRIM(D68)&lt;&gt;"",C68&amp;" ","")))</f>
        <v/>
      </c>
      <c r="C72" s="33"/>
      <c r="D72" s="33"/>
      <c r="E72" s="33"/>
      <c r="F72" s="33"/>
      <c r="G72" s="33"/>
      <c r="H72" s="33"/>
      <c r="I72" s="34"/>
    </row>
    <row r="73" spans="1:9" hidden="1">
      <c r="A73" s="24"/>
      <c r="B73" s="23"/>
      <c r="C73" s="23"/>
      <c r="D73" s="23"/>
      <c r="E73" s="23"/>
      <c r="F73" s="23"/>
      <c r="G73" s="23"/>
      <c r="H73" s="23"/>
      <c r="I73" s="23"/>
    </row>
    <row r="74" spans="1:9" hidden="1"/>
    <row r="75" spans="1:9" hidden="1"/>
    <row r="76" spans="1:9" hidden="1"/>
    <row r="77" spans="1:9" hidden="1">
      <c r="A77" s="23"/>
      <c r="B77" s="24" t="s">
        <v>29</v>
      </c>
      <c r="C77" s="23"/>
      <c r="D77" s="23"/>
      <c r="E77" s="23"/>
      <c r="F77" s="23"/>
      <c r="G77" s="23"/>
      <c r="H77" s="23"/>
      <c r="I77" s="23"/>
    </row>
    <row r="78" spans="1:9" hidden="1">
      <c r="A78" s="24" t="s">
        <v>29</v>
      </c>
      <c r="B78" s="25">
        <f>K16</f>
        <v>0</v>
      </c>
      <c r="C78" s="26"/>
      <c r="D78" s="23"/>
      <c r="E78" s="23"/>
      <c r="F78" s="23"/>
      <c r="G78" s="23"/>
      <c r="H78" s="23"/>
      <c r="I78" s="23"/>
    </row>
    <row r="79" spans="1:9" hidden="1">
      <c r="A79" s="24"/>
      <c r="B79" s="26"/>
      <c r="C79" s="27" t="s">
        <v>30</v>
      </c>
      <c r="D79" s="28" t="s">
        <v>31</v>
      </c>
      <c r="E79" s="28" t="s">
        <v>32</v>
      </c>
      <c r="F79" s="28" t="s">
        <v>33</v>
      </c>
      <c r="G79" s="28" t="s">
        <v>34</v>
      </c>
      <c r="H79" s="28" t="s">
        <v>35</v>
      </c>
      <c r="I79" s="23"/>
    </row>
    <row r="80" spans="1:9" hidden="1">
      <c r="A80" s="24" t="s">
        <v>36</v>
      </c>
      <c r="B80" s="23"/>
      <c r="C80" s="29"/>
      <c r="D80" s="30">
        <f>ROUND((B78-INT(B78))*100,0)</f>
        <v>0</v>
      </c>
      <c r="E80" s="30">
        <f>IF(B78&gt;=1,VALUE(RIGHT(LEFT(INT(B78),LEN(INT(B78))),3)),0)</f>
        <v>0</v>
      </c>
      <c r="F80" s="30">
        <f>IF(B78&gt;=1000,VALUE(TEXT(RIGHT(LEFT(INT(B78),LEN(INT(B78))-3),3),"000")),0)</f>
        <v>0</v>
      </c>
      <c r="G80" s="30">
        <f>IF(B78&gt;=1000000,VALUE(TEXT(RIGHT(LEFT(INT(B78),LEN(INT(B78))-6),3),"000")),0)</f>
        <v>0</v>
      </c>
      <c r="H80" s="30">
        <f>IF(B78&gt;=1000000000,VALUE(TEXT(RIGHT(LEFT(INT(B78),LEN(INT(B78))-9),3),"000")),0)</f>
        <v>0</v>
      </c>
      <c r="I80" s="23"/>
    </row>
    <row r="81" spans="1:9" hidden="1">
      <c r="A81" s="24" t="s">
        <v>37</v>
      </c>
      <c r="B81" s="31"/>
      <c r="C81" s="31" t="str">
        <f>ROUND((B78-INT(B78))*100,0)&amp;"/"&amp;100</f>
        <v>0/100</v>
      </c>
      <c r="D81" s="31" t="str">
        <f>IF(B78=0,"",IF(D80&lt;=20,IF(D80=0,"zero",INDEX(a,D80)),INDEX(b,INT(D80/10))&amp;IF(MOD(D80,10)," " &amp;INDEX(a,MOD(D80,10)),"")))&amp; " " &amp;IF(B78=0,"",INDEX(IF(D80&lt;20,{"groszy";"grosz";"grosze";"groszy"},{"groszy";"grosze";"groszy"}),MATCH(IF(D80&lt;20,D80,MOD(D80,10)),IF(D80&lt;20,{0;1;2;5},{0;2;5}),1)))</f>
        <v xml:space="preserve"> </v>
      </c>
      <c r="E81" s="31" t="str">
        <f>IF(OR(B78&lt;1,INT(E80/100)=0),"",INDEX(d,INT(E80/100)))&amp; IF(E80-(INT(E80/100)*100)&lt;=20,IF(E80-(INT(E80/100)*100)=0,IF(OR(E80&gt;0,B78&lt;1),"","złotych")," " &amp;INDEX(a,E80-(INT(E80/100)*100)))," " &amp;INDEX(b,INT((E80-(INT(E80/100)*100))/10))&amp;IF(MOD((E80-(INT(E80/100)*100)),10)," "&amp;INDEX(a,MOD((E80-(INT(E80/100)*100)),10)),""))&amp;IF(E80=0,""," " &amp;INDEX(IF(E80&lt;20,{"złotych";"złoty";"złote";"złotych"},{"złotych";"złote";"złotych"}),MATCH(IF(E80-(INT(E80/100)*100)&lt;20,E80-(INT(E80/100)*100),MOD((E80-(INT(E80/100)*100)),10)),IF(E80&lt;20,{0;1;2;5},{0;2;5}),1)))</f>
        <v/>
      </c>
      <c r="F81" s="31" t="str">
        <f>IF(OR(B78&lt;1,INT(F80/100)=0),"",INDEX(d,INT(F80/100)))&amp; IF(F80-(INT(F80/100)*100)&lt;=20,IF(F80-(INT(F80/100)*100)=0,""," " &amp;INDEX(a,F80-(INT(F80/100)*100)))," " &amp;INDEX(b,INT((F80-(INT(F80/100)*100))/10))&amp;IF(MOD((F80-(INT(F80/100)*100)),10)," "&amp;INDEX(a,MOD((F80-(INT(F80/100)*100)),10)),""))&amp;IF(F80=0,""," " &amp;INDEX(IF(F80&lt;20,{"";"tysiąc";"tysiące";"tysięcy"},{"tysięcy";"tysiące";"tysięcy"}),MATCH(IF(F80-(INT(F80/100)*100)&lt;20,F80-(INT(F80/100)*100),MOD((F80-(INT(F80/100)*100)),10)),IF(F80&lt;20,{0;1;2;5},{0;2;5}),1)))</f>
        <v/>
      </c>
      <c r="G81" s="31" t="str">
        <f>IF(OR(B78&lt;1,INT(G80/100)=0),"",INDEX(d,INT(G80/100)))&amp; IF(G80-(INT(G80/100)*100)&lt;=20,IF(G80-(INT(G80/100)*100)=0,""," " &amp;INDEX(a,G80-(INT(G80/100)*100)))," " &amp;INDEX(b,INT((G80-(INT(G80/100)*100))/10))&amp;IF(MOD((G80-(INT(G80/100)*100)),10)," "&amp;INDEX(a,MOD((G80-(INT(G80/100)*100)),10)),""))&amp;IF(G80=0,""," " &amp;INDEX(IF(G80&lt;20,{"";"milion";"miliony";"milionów"},{"milionów";"miliony";"milionów"}),MATCH(IF(G80-(INT(G80/100)*100)&lt;20,G80-(INT(G80/100)*100),MOD((G80-(INT(G80/100)*100)),10)),IF(G80&lt;20,{0;1;2;5},{0;2;5}),1)))</f>
        <v/>
      </c>
      <c r="H81" s="31" t="str">
        <f>IF(OR(B78&lt;1,INT(H80/100)=0),"",INDEX(d,INT(H80/100)))&amp; IF(H80-(INT(H80/100)*100)&lt;=20,IF(H80-(INT(H80/100)*100)=0,""," " &amp;INDEX(a,H80-(INT(H80/100)*100)))," " &amp;INDEX(b,INT((H80-(INT(H80/100)*100))/10))&amp;IF(MOD((H80-(INT(H80/100)*100)),10)," "&amp;INDEX(a,MOD((H80-(INT(H80/100)*100)),10)),""))&amp;IF(H80=0,""," " &amp;INDEX(IF(H80&lt;20,{"";"miliard";"miliardy";"miliardów"},{"miliardów";"miliardy";"miliardów"}),MATCH(IF(H80-(INT(H80/100)*100)&lt;20,H80-(INT(H80/100)*100),MOD((H80-(INT(H80/100)*100)),10)),IF(H80&lt;20,{0;1;2;5},{0;2;5}),1)))</f>
        <v/>
      </c>
      <c r="I81" s="31"/>
    </row>
    <row r="82" spans="1:9" hidden="1">
      <c r="A82" s="23"/>
      <c r="B82" s="23"/>
      <c r="C82" s="23"/>
      <c r="D82" s="23"/>
      <c r="E82" s="23"/>
      <c r="F82" s="23"/>
      <c r="G82" s="23"/>
      <c r="H82" s="23"/>
      <c r="I82" s="23"/>
    </row>
    <row r="83" spans="1:9" hidden="1">
      <c r="A83" s="24" t="s">
        <v>38</v>
      </c>
      <c r="B83" s="32" t="str">
        <f>IF(NOT(ISNUMBER(B78)),excelblog_Komunikat1,IF(OR((B78*10^-12)&gt;=1,B78&lt;0),excelblog_Komunikat2,IF(TRIM(H81)&lt;&gt;"",TRIM(H81)&amp;" ","")&amp;IF(TRIM(G81)&lt;&gt;"",TRIM(G81)&amp;" ","")&amp;IF(TRIM(F81)&lt;&gt;"",TRIM(F81)&amp;" ","")&amp;IF(TRIM(E81)&lt;&gt;"",TRIM(E81)&amp;" ","")&amp;IF(TRIM(D81)&lt;&gt;"",D81&amp;" ","")))</f>
        <v/>
      </c>
      <c r="C83" s="33"/>
      <c r="D83" s="33"/>
      <c r="E83" s="33"/>
      <c r="F83" s="33"/>
      <c r="G83" s="33"/>
      <c r="H83" s="33"/>
      <c r="I83" s="34"/>
    </row>
    <row r="84" spans="1:9" hidden="1">
      <c r="A84" s="24" t="s">
        <v>39</v>
      </c>
      <c r="B84" s="32" t="str">
        <f>IF(NOT(ISNUMBER(B78)),excelblog_Komunikat1,IF(OR((B78*10^-12)&gt;=1,B78&lt;0),excelblog_Komunikat2,IF(TRIM(H81)&lt;&gt;"",TRIM(H81)&amp;" ","")&amp;IF(TRIM(G81)&lt;&gt;"",TRIM(G81)&amp;" ","")&amp;IF(TRIM(F81)&lt;&gt;"",TRIM(F81)&amp;" ","")&amp;IF(TRIM(E81)&lt;&gt;"",TRIM(E81)&amp;", ","")&amp;IF(TRIM(D81)&lt;&gt;"",D81&amp;" ","")))</f>
        <v/>
      </c>
      <c r="C84" s="33"/>
      <c r="D84" s="33"/>
      <c r="E84" s="33"/>
      <c r="F84" s="33"/>
      <c r="G84" s="33"/>
      <c r="H84" s="33"/>
      <c r="I84" s="34"/>
    </row>
    <row r="85" spans="1:9" hidden="1">
      <c r="A85" s="24" t="s">
        <v>40</v>
      </c>
      <c r="B85" s="32" t="str">
        <f>IF(NOT(ISNUMBER(B78)),excelblog_Komunikat1,IF(OR((B78*10^-12)&gt;=1,B78&lt;0),excelblog_Komunikat2,IF(TRIM(H81)&lt;&gt;"",TRIM(H81)&amp;" ","")&amp;IF(TRIM(G81)&lt;&gt;"",TRIM(G81)&amp;" ","")&amp;IF(TRIM(F81)&lt;&gt;"",TRIM(F81)&amp;" ","")&amp;IF(TRIM(E81)&lt;&gt;"",TRIM(E81)&amp;" ","")&amp;IF(TRIM(D81)&lt;&gt;"",C81&amp;" ","")))</f>
        <v/>
      </c>
      <c r="C85" s="33"/>
      <c r="D85" s="33"/>
      <c r="E85" s="33"/>
      <c r="F85" s="33"/>
      <c r="G85" s="33"/>
      <c r="H85" s="33"/>
      <c r="I85" s="34"/>
    </row>
    <row r="86" spans="1:9" hidden="1">
      <c r="A86" s="24"/>
      <c r="B86" s="23"/>
      <c r="C86" s="23"/>
      <c r="D86" s="23"/>
      <c r="E86" s="23"/>
      <c r="F86" s="23"/>
      <c r="G86" s="23"/>
      <c r="H86" s="23"/>
      <c r="I86" s="23"/>
    </row>
    <row r="87" spans="1:9" hidden="1"/>
    <row r="88" spans="1:9" hidden="1"/>
    <row r="89" spans="1:9" hidden="1"/>
    <row r="90" spans="1:9" hidden="1"/>
  </sheetData>
  <mergeCells count="12">
    <mergeCell ref="A33:K33"/>
    <mergeCell ref="H36:K36"/>
    <mergeCell ref="G10:H10"/>
    <mergeCell ref="A19:K19"/>
    <mergeCell ref="A20:K20"/>
    <mergeCell ref="A21:K21"/>
    <mergeCell ref="A8:K8"/>
    <mergeCell ref="A2:K2"/>
    <mergeCell ref="A3:K3"/>
    <mergeCell ref="A5:K5"/>
    <mergeCell ref="A6:K6"/>
    <mergeCell ref="A7:K7"/>
  </mergeCells>
  <pageMargins left="0.70866141732283472" right="0.70866141732283472" top="0" bottom="0.74803149606299213" header="0.31496062992125984" footer="0.31496062992125984"/>
  <pageSetup paperSize="9" scale="75" orientation="landscape" r:id="rId1"/>
  <rowBreaks count="1" manualBreakCount="1">
    <brk id="3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PAKIET IX</vt:lpstr>
      <vt:lpstr>'PAKIET IX'!Obszar_wydruku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</dc:creator>
  <cp:lastModifiedBy>Kadry</cp:lastModifiedBy>
  <cp:lastPrinted>2025-12-08T12:55:29Z</cp:lastPrinted>
  <dcterms:created xsi:type="dcterms:W3CDTF">2015-06-05T18:19:34Z</dcterms:created>
  <dcterms:modified xsi:type="dcterms:W3CDTF">2025-12-08T12:55:32Z</dcterms:modified>
</cp:coreProperties>
</file>